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6"/>
  </bookViews>
  <sheets>
    <sheet name="подпрограмма 1" sheetId="1" r:id="rId1"/>
    <sheet name="программа  2 пр" sheetId="2" r:id="rId2"/>
    <sheet name="подпрограмма 3" sheetId="3" r:id="rId3"/>
    <sheet name="подпрограмма 4" sheetId="4" r:id="rId4"/>
    <sheet name="подпрограмма 5" sheetId="5" r:id="rId5"/>
    <sheet name="подпрограмма 6" sheetId="6" r:id="rId6"/>
    <sheet name="подпрограмма 7" sheetId="7" r:id="rId7"/>
    <sheet name="Итого" sheetId="8" r:id="rId8"/>
    <sheet name="подпрограмма  8" sheetId="9" r:id="rId9"/>
    <sheet name="свод для сверки" sheetId="10" r:id="rId10"/>
  </sheets>
  <definedNames>
    <definedName name="_xlnm.Print_Area" localSheetId="4">'подпрограмма 5'!$A$1:$Y$17</definedName>
    <definedName name="_xlnm.Print_Area" localSheetId="6">'подпрограмма 7'!$A$1:$U$17</definedName>
    <definedName name="_xlnm.Print_Area" localSheetId="1">'программа  2 пр'!$A$1:$AA$125</definedName>
  </definedNames>
  <calcPr fullCalcOnLoad="1"/>
</workbook>
</file>

<file path=xl/sharedStrings.xml><?xml version="1.0" encoding="utf-8"?>
<sst xmlns="http://schemas.openxmlformats.org/spreadsheetml/2006/main" count="996" uniqueCount="400">
  <si>
    <r>
      <t xml:space="preserve"> «</t>
    </r>
    <r>
      <rPr>
        <b/>
        <i/>
        <sz val="12"/>
        <rFont val="Times New Roman"/>
        <family val="1"/>
      </rPr>
      <t>Формирование в молодежной среде моды на здоровый образ жизни, профилактика асоциальных явлений</t>
    </r>
    <r>
      <rPr>
        <b/>
        <i/>
        <sz val="11"/>
        <rFont val="Times New Roman"/>
        <family val="1"/>
      </rPr>
      <t>»</t>
    </r>
  </si>
  <si>
    <t>«Вовлечение молодежи в предпринимательскую деятельность, содействие  профессиональной ориентации и карьерному развитию»</t>
  </si>
  <si>
    <t>«Развитие добровольческой деятельности, молодежного и студенческого самоуправления»</t>
  </si>
  <si>
    <t xml:space="preserve">Итого </t>
  </si>
  <si>
    <t>Итого</t>
  </si>
  <si>
    <t>Основное мероприятие  "«Обеспечение развития  молодежной политики ипатриотическое воспитание граждан»</t>
  </si>
  <si>
    <t>«Наши патриоты»  приобретение, оборудования, инвентаря для организации мероприятий патриотической направленности</t>
  </si>
  <si>
    <t>Приложение № 2 к муниципальной программе "развитие образования в муниципальном образовании "Новодугинский район" Смоленской области на 2014-2017годы"</t>
  </si>
  <si>
    <t>Обеспечение доступности и открытости информации о молодежной политике в средствах массовой информации</t>
  </si>
  <si>
    <t>8.5</t>
  </si>
  <si>
    <t>Проведение молодежных выставок и презентаций</t>
  </si>
  <si>
    <t>8.4</t>
  </si>
  <si>
    <t>Публикация  в районной газете «Сельские зори» молодежной страницы</t>
  </si>
  <si>
    <t>8.3</t>
  </si>
  <si>
    <t>Проведение анкетирования по выявлению наиболее острых проблем в молодежной среде</t>
  </si>
  <si>
    <t>8.2</t>
  </si>
  <si>
    <t>Основное мероприятие 5 подпрограммы 2" Повышение квалификации педагогических кадров"</t>
  </si>
  <si>
    <t>м.б</t>
  </si>
  <si>
    <t>о.б</t>
  </si>
  <si>
    <t>итого</t>
  </si>
  <si>
    <t>ВСЕГО</t>
  </si>
  <si>
    <t>об</t>
  </si>
  <si>
    <t>мб</t>
  </si>
  <si>
    <t>Основное мероприятие 1  подпрограммы 8« Обеспечение организационных условий для реализации муниципальной программы»</t>
  </si>
  <si>
    <t>год</t>
  </si>
  <si>
    <t>Мероприятие 4. Дополнительные меры социальной поддержки учащихся образовательных учреждений  в виде обеспечения горячими завтраками ( в т.ч. ГПД)</t>
  </si>
  <si>
    <t>Мероприятие 1. Повышение квалификации педагогических кадров, других работников сферы образования</t>
  </si>
  <si>
    <t xml:space="preserve">Отдел по образованию </t>
  </si>
  <si>
    <t xml:space="preserve">Отдел по культуре и спорту </t>
  </si>
  <si>
    <t xml:space="preserve">ВСЕГО ПО ПРОГРАММЕ </t>
  </si>
  <si>
    <t>Поддержка деятельности молодежных мероприятий в сети интернет (удов/неудов)</t>
  </si>
  <si>
    <t>8.1</t>
  </si>
  <si>
    <r>
      <t xml:space="preserve">Цель подпрограммы: «Создание условий для привлечения молодежи в общественную жизнь района муниципального образования «Новодугинский район» Смоленской области, </t>
    </r>
    <r>
      <rPr>
        <sz val="12"/>
        <rFont val="Times New Roman"/>
        <family val="1"/>
      </rPr>
      <t>совершенствование деятельности по самоорганизации молодежи в целях выявления молодежных лидеров»</t>
    </r>
  </si>
  <si>
    <t>ё</t>
  </si>
  <si>
    <t>Мероприятие 3. Организация и проведение оплачиваемых общественных работ</t>
  </si>
  <si>
    <t>2.19</t>
  </si>
  <si>
    <t xml:space="preserve">народного единства 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</si>
  <si>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</si>
  <si>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</si>
  <si>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</si>
  <si>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</si>
  <si>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</si>
  <si>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</si>
  <si>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</si>
  <si>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</si>
  <si>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</si>
  <si>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</si>
  <si>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</si>
  <si>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</si>
  <si>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</si>
  <si>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</si>
  <si>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</si>
  <si>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</si>
  <si>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</si>
  <si>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</si>
  <si>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</si>
  <si>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</si>
  <si>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</si>
  <si>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</si>
  <si>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</si>
  <si>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</si>
  <si>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</si>
  <si>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</si>
  <si>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</si>
  <si>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8.50</t>
  </si>
  <si>
    <t>8.51</t>
  </si>
  <si>
    <t>8.52</t>
  </si>
  <si>
    <t>8.53</t>
  </si>
  <si>
    <t>8.54</t>
  </si>
  <si>
    <t>8.55</t>
  </si>
  <si>
    <t>8.56</t>
  </si>
  <si>
    <t xml:space="preserve">Комплекс мероприятий, посвященный, рпазднованию Государственных праздников 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</si>
  <si>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</si>
  <si>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</si>
  <si>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</si>
  <si>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</si>
  <si>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</si>
  <si>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</si>
  <si>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</si>
  <si>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</si>
  <si>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</si>
  <si>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</si>
  <si>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</si>
  <si>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</si>
  <si>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</si>
  <si>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8.16</t>
  </si>
  <si>
    <t>8.17</t>
  </si>
  <si>
    <t>8.18</t>
  </si>
  <si>
    <t>8.19</t>
  </si>
  <si>
    <t>8.20</t>
  </si>
  <si>
    <t>8.21</t>
  </si>
  <si>
    <t>ПЛАН</t>
  </si>
  <si>
    <t xml:space="preserve"> реализации муниципальной программы на  2014 – 2017 годы </t>
  </si>
  <si>
    <t xml:space="preserve"> (очередной финансовый год и плановый период) </t>
  </si>
  <si>
    <r>
      <t>__</t>
    </r>
    <r>
      <rPr>
        <b/>
        <u val="single"/>
        <sz val="14"/>
        <rFont val="Times New Roman"/>
        <family val="1"/>
      </rPr>
      <t xml:space="preserve">«Развитие образования в муниципальном образовании «Новодугинский район» Смоленской области </t>
    </r>
  </si>
  <si>
    <t>(наименование муниципальной программы)</t>
  </si>
  <si>
    <t>№ п/п</t>
  </si>
  <si>
    <t>Наименование</t>
  </si>
  <si>
    <t>Исполнитель мероприятия</t>
  </si>
  <si>
    <t>Источник финансового обеспечения</t>
  </si>
  <si>
    <t>Объем средств на реализацию муниципальной программы на очередной финансовый год и плановый период (тыс.руб.)</t>
  </si>
  <si>
    <t>Планируемое значение показателя реализации муниципальной программы на очередной финансовый год и плановый период</t>
  </si>
  <si>
    <t>всего</t>
  </si>
  <si>
    <t>Цель  муниципальной программы: обеспечение высокого качества образования в соответствии с меняющимися запросами населения, перспективными задачами развития муниципального района</t>
  </si>
  <si>
    <t>Целевой показатель 1 муниципальной программы. Охват детей в возрасте от 1 до 7 лет программами дошкольного образования (%)</t>
  </si>
  <si>
    <t>х</t>
  </si>
  <si>
    <t>37,3</t>
  </si>
  <si>
    <t>Целевой показатель 2 муниципальной программы. Удельный вес обучающихся муниципальных  общеобразовательных учреждений, которым предоставлена возможность обучаться в соответствии с современными требованиями, в общей численности учащихся муниципальных  общеобразовательных учреждений (%)</t>
  </si>
  <si>
    <t>53,9</t>
  </si>
  <si>
    <t>Целевой показатель 3 муниципальной программы. Удельный вес детей в возрасте от 5 до 18 лет, охваченных программами дополнительного образования от общего числа детей в возрасте от 5 до 18 лет. (%)</t>
  </si>
  <si>
    <t>71,1</t>
  </si>
  <si>
    <t>Подпрограмма 1  «Развитие дошкольного образования»</t>
  </si>
  <si>
    <t>Целью подпрограммы 1: повышение доступности и качества дошкольного образования в муниципальном образовании «Новодугинский район» Смоленской области.</t>
  </si>
  <si>
    <t xml:space="preserve">Основное мероприятие 1 подпрограммы 1 «Обеспечение государственных гарантий доступности дошкольного образования»  </t>
  </si>
  <si>
    <t xml:space="preserve">Показатель 1 Количество мест, дополнительно вводимых или создаваемых в дошкольных образовательных организациях (мест) </t>
  </si>
  <si>
    <t>Показатель 2. Охват детей в возрасте от 1 до 7 лет программами дошкольного образования (%)</t>
  </si>
  <si>
    <r>
      <t xml:space="preserve">Показатель 3. </t>
    </r>
    <r>
      <rPr>
        <sz val="12"/>
        <rFont val="Times New Roman"/>
        <family val="1"/>
      </rPr>
      <t>Отношение численности детей в возрасте от 3 до 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 (%)</t>
    </r>
  </si>
  <si>
    <t>Показатель 4. Доля родителей (законных представителей), получающих компенсацию за содержание ребенка (присмотр и уход за ребенком) в образовательных организациях, реализующих образовательную программу дошкольного образования, от числа обратившихся за компенсацией (%)</t>
  </si>
  <si>
    <t xml:space="preserve">Мероприятие 1 Обеспечение государственных гарантий реализации прав на получение общедоступного  и бесплатного  дошкольного образования </t>
  </si>
  <si>
    <t xml:space="preserve">Отдел по образованию, </t>
  </si>
  <si>
    <t>муниципальный бюджет</t>
  </si>
  <si>
    <t>МКДОУ</t>
  </si>
  <si>
    <t>Областной бюджет</t>
  </si>
  <si>
    <t xml:space="preserve"> Мероприятие 2. Предоставление субсидии для софинансирования расходов бюджетов муниципальных районов Смоленской области, бюджетов городских округов Смоленской области на приобретение, ремонт и оборудование (в том числе мебелью) помещений для обеспечения функционирования в образовательных организациях, реализующих образовательную программу дошкольного образования, дошкольных групп для детей раннего возраста</t>
  </si>
  <si>
    <t>Отдел по образованию, МКДОУ</t>
  </si>
  <si>
    <t>-</t>
  </si>
  <si>
    <t>Мероприятие 3. Предоставление субвенции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</si>
  <si>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Мероприятие 4. Предоставление субвенции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</si>
  <si>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Итого по подпрограмме 1</t>
  </si>
  <si>
    <t>Всего в т.ч:</t>
  </si>
  <si>
    <t>областной бюджет</t>
  </si>
  <si>
    <t xml:space="preserve">Подпрограмма 2 «Развитие общего образования»  </t>
  </si>
  <si>
    <t>Цель: повышение доступности качественного общего образования, соответствующего современным потребностям граждан</t>
  </si>
  <si>
    <t>Основное мероприятие 1 подпрограммы 2 «Обеспечение общедоступного бесплатного начального общего образования, основного общего, среднего общего образования»</t>
  </si>
  <si>
    <t xml:space="preserve">Показатель 1 Наличие системы общедоступного бесплатного общего образования (да/нет) </t>
  </si>
  <si>
    <t>да</t>
  </si>
  <si>
    <t>Показатель 2 Доля детей, для которых организован централизованный подвоз, от общей численности детей, подлежащих подвозу(%)</t>
  </si>
  <si>
    <t>Показатель 3  Удельный вес лиц, сдавших единый государственный экзамен, от числа выпускников 11 классов (%)</t>
  </si>
  <si>
    <t>Показатель 4. Удельный вес педагогических работников – получателей выплат за классное руководство от общего числа педагогических работников, имеющих право на получение выплат за классное руководство (%)</t>
  </si>
  <si>
    <t>Показатель 5. Наличие проведенных работ по текущему и капитальному ремонту зданий образовательных организаций (да/нет)</t>
  </si>
  <si>
    <t>Показатель 6. Удельный вес обучающихся муниципальных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</si>
  <si>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Мероприятие 1 Создание условий по получению бесплатного общего образования</t>
  </si>
  <si>
    <t>Муниципальный бюджет</t>
  </si>
  <si>
    <t>Мероприятие 2.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</si>
  <si>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Отдел по образованию, МКОУ</t>
  </si>
  <si>
    <t>Мероприятие 3.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 в соответствии с областным законом от 06.07.2006 № 87-з «О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за выполнение функций классного руководителя педагогическим работникам муниципальных образовательных учреждений»</t>
  </si>
  <si>
    <t>МКОУ</t>
  </si>
  <si>
    <t>Муниципальный    бюджет</t>
  </si>
  <si>
    <t>Мероприятие 6. Установка видеонаблюдения и «тревожных» кнопок в зданиях образовательных учреждений.</t>
  </si>
  <si>
    <t>0,0</t>
  </si>
  <si>
    <t>00,0</t>
  </si>
  <si>
    <t xml:space="preserve">Мероприятие 7. Организация отдыха детей в каникулярное время в лагерях дневного пребывания, организованных на базе муниципальных образовательных организаций,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 </t>
  </si>
  <si>
    <t>Областной  бюджет</t>
  </si>
  <si>
    <t>Итого по основному мероприятию 1</t>
  </si>
  <si>
    <t>Всего в т.ч</t>
  </si>
  <si>
    <t>Основное мероприятие 2 подпрограммы 2 «Создание оптимальных условий для повышения качества образовательного процесса»</t>
  </si>
  <si>
    <t>Показатель 1. Наличие работ по текущему и капитальному ремонту зданий образовательных организаций (да/нет)</t>
  </si>
  <si>
    <t>Да</t>
  </si>
  <si>
    <t xml:space="preserve">Да </t>
  </si>
  <si>
    <t>Показатель 2. Количество образовательных учреждений, в зданиях которых установлено видеонаблюдение (учреждений)</t>
  </si>
  <si>
    <t>Показатель 3. Количество образовательных учреждений, в зданиях которых установлены «тревожные» кнопки (учреждений)</t>
  </si>
  <si>
    <t>Мероприятие 1. Создание оптимальных условий для повышения качества образовательного процесса</t>
  </si>
  <si>
    <t>Мероприятие 2. Установка видеонаблюдения и «тревожных» кнопок в зданиях образовательных учреждений.</t>
  </si>
  <si>
    <t>Итого по основному мероприятию 2</t>
  </si>
  <si>
    <t>Всего в т.ч.</t>
  </si>
  <si>
    <t>Основное мероприятие 3 подпрограммы 2 «Поддержка одарённых детей»</t>
  </si>
  <si>
    <t>Показатель 1 Удельный вес выпускников общеобразовательных организаций,  получивших аттестат особого образца</t>
  </si>
  <si>
    <t>Показатель 2. Количество участников мероприятий различного уровня (чел.)</t>
  </si>
  <si>
    <t>Мероприятие 1. Проведение смотров-конкурсов, фестивалей, семинаров, а также другие аналогичные мероприятия</t>
  </si>
  <si>
    <t>Итого по основному мероприятию 3</t>
  </si>
  <si>
    <t>Всего, в т.ч.</t>
  </si>
  <si>
    <t>Основное мероприятие 4 подпрограммы 2 «Развитие воспитания, сохранение здоровья и формирования здорового образа жизни»</t>
  </si>
  <si>
    <t>Мероприятие 1. Строительство плоскостного сооружения (спортивной площадки) на базе МКОУ «Тесовская ОШ»</t>
  </si>
  <si>
    <t>Отдел по образованию</t>
  </si>
  <si>
    <t>1000,0</t>
  </si>
  <si>
    <t>50,0</t>
  </si>
  <si>
    <t>Мероприятие 2. Проведение заседаний районного родительского совета и собраний, конкурса на лучшую организацию воспитательного процесса в ОУ, совещаний по координации воспитательного воздействия на детей и подростков учреждений образования и культуры; семинаров с классными руководителями, заместителями директоров по воспитательной работе; участие в комплексном сотрудничестве с отделом религиозного образования Смоленской епархии Русской Православной Церкви по духовно-нравственному воспитанию школьников; обучение школьников по курсу «Основы православной культуры и светской этики»; проведение мероприятий по патриотическому воспитанию подрастающего поколения</t>
  </si>
  <si>
    <t>Итого по основному мероприятию 4</t>
  </si>
  <si>
    <t>Всего, в т.ч.:</t>
  </si>
  <si>
    <t>Основное мероприятие 5 подпрограммы 2 «Повышение квалификации педагогических кадров»</t>
  </si>
  <si>
    <t>Показатель 1. Доля педагогических и управленческих кадров общеобразовательных организаций, прошедших повышение квалификации или профессиональную переподготовку в соответствии с ФГОС (в общей численности педагогических и управленческих кадров) (%)</t>
  </si>
  <si>
    <t>Показатель 2. Доля педагогических работников, имеющих квалификационную категорию, от общего количества педагогических работников(%)</t>
  </si>
  <si>
    <t>Итого по основному мероприятию 5</t>
  </si>
  <si>
    <t>Итого по подпрограмме 2</t>
  </si>
  <si>
    <t>Всего:</t>
  </si>
  <si>
    <t>В том числе:</t>
  </si>
  <si>
    <t>Подпрограмма 3 «Развитие дополнительного образования»</t>
  </si>
  <si>
    <t>Цель: повышение качества и доступности дополнительного образования детей на территории муниципального образования «Новодугинский район» Смоленской области</t>
  </si>
  <si>
    <r>
      <t>Основное мероприятие 1 подпрограммы 3 «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Обеспечение предоставления дополнительного образования детей»</t>
    </r>
  </si>
  <si>
    <t>Показатель 1. Удельный вес детей, в возрасте от5 до 18 лет, охваченных программами дополнительного образования, в общей численности детей в возрасте от 5 до 18 лет (%)</t>
  </si>
  <si>
    <t>Мероприятие 1. Оказание качественных муниципальных услуг по предоставлению дополнительного образования детям</t>
  </si>
  <si>
    <t xml:space="preserve">ДДТ ДЮСШ» </t>
  </si>
  <si>
    <t>Мероприятие 2.Проведение районных культурно-массовых мероприятий, слетов, марафонов и др. Организация участия в областных конкурсах и мероприятиях</t>
  </si>
  <si>
    <t>ДДТ</t>
  </si>
  <si>
    <t>Х</t>
  </si>
  <si>
    <t>Мероприятие 3. Организация и проведение Спартакиады школьников, областных и межрайонных соревнований, походов выходного дня и многодневных походов</t>
  </si>
  <si>
    <t>ДЮСШ</t>
  </si>
  <si>
    <t>Итого по подпрограмме 3</t>
  </si>
  <si>
    <t>Подпрограмма 4 «Совершенствование системы устройства детей-сирот и детей, оставшихся без попечения родителей, на воспитание в семьи и сопровождение выпускников интернатных организаций»</t>
  </si>
  <si>
    <t>Цель: совершенствование системы устройства детей – сирот и детей, оставшихся   без попечения родителей, на воспитание  в семьи и обеспечение их успешной социализации и интеграции в общество</t>
  </si>
  <si>
    <t>Основное мероприятие 1 подпрограммы 4   «Развитие эффективных форм работы с семьями»</t>
  </si>
  <si>
    <t>Показатель 1. Удельный вес детей – сирот и детей, оставшихся без попечения родителей, проживающих в семьях граждан, от общего числа детей – сирот и детей, оставшихся без попечения родителей, на территории муниципального образования «Новодугинский район» (%)</t>
  </si>
  <si>
    <t>Показатель 2. Удельный вес детей – сирот и детей, оставшихся без попечения родителей, охваченных различными формами семейного устройства (%)</t>
  </si>
  <si>
    <t>Показатель 3. Увеличение количества замещающих семей, как обеспечение социальной защищенности детей – сирот и детей, оставшихся без попечения родителей (семей)</t>
  </si>
  <si>
    <t>Мероприятие 1. Организация и проведение семинаров для опекунов и замещающих родителей</t>
  </si>
  <si>
    <t>отдел по образованию</t>
  </si>
  <si>
    <t>Мероприятие 2. Организация и проведение районного праздника «День семьи»</t>
  </si>
  <si>
    <t>Мероприятие 3. Организация и проведение мероприятий (совещания, семинары, коллегии) по вопросам защиты прав и законных интересов несовершеннолетних</t>
  </si>
  <si>
    <t>Мероприятие 4. Организация информационного сопровождения (статьи в газете, листовки, буклеты) семейного устройства детей – сирот и детей, оставшихся без попечения родителей, профилактики социального сиротства</t>
  </si>
  <si>
    <t>Мероприятие 5. Осуществление государственных полномочий по назначению и выплате вознаграждения, причитающегося приемным родителям; выплате пособий приемным семьям.</t>
  </si>
  <si>
    <t>МКУ «ЦБ»</t>
  </si>
  <si>
    <t>Мероприятие 6. Осуществление государственных полномочий по назначению и выплате денежных средств на содержание ребенка, находящегося под опекой (попечительством)</t>
  </si>
  <si>
    <t>отдел по образованию,</t>
  </si>
  <si>
    <t>Мероприятие 8. Формирование системы социального патроната и психолого – педагогического сопровождения замещающих семей (подготовка методических рекомендаций, обучающие семинары)</t>
  </si>
  <si>
    <t>Мероприятие 9. Разработка и внедрение нормативно – правовых актов, направленных на обеспечение  прав и законных интересов детей – сирот и детей, оставшихся без попечения родителей</t>
  </si>
  <si>
    <t>Мероприятие 10. Обеспечение в максимально возможной мере устройства каждого ребенка, оставшегося без попечения родителей, на воспитание в семью</t>
  </si>
  <si>
    <t>Мероприятие 11. Развитие семейных форм устройства детей – сирот и детей, оставшихся без попечения родителей (опека (попечительство), приемная семья, патронат, усыновление)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</si>
  <si>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</si>
  <si>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Всего, вт.ч.:</t>
  </si>
  <si>
    <t>Основное мероприятие 2  подпрограммы 4 «Создание условий для развития детей – сирот и детей, оставшихся без попечения родителей, обучающихся в муниципальных образовательных учреждениях»</t>
  </si>
  <si>
    <t>Показатель 1. Доля детей – сирот и детей, оставшихся без попечения родителей, выпускников образовательных учреждений района, продолживших обучение в системе начального, среднего и высшего профессионального образования, от общего числа выпускников - сирот (%)</t>
  </si>
  <si>
    <t>Мероприятие 1. Обеспечение воспитания обучающихся  муниципальных казенных образовательных учреждений</t>
  </si>
  <si>
    <t>Мероприятие 2. Обеспечение участия детей – сирот и детей, оставшихся без попечения родителей, обучающихся в муниципальных казенных образовательных учреждениях района, в различных мероприятиях (конкурсах, выставках, олимпиадах, соревнованиях), проводимых на школьном, районном, областном, всероссийском, международном уровнях</t>
  </si>
  <si>
    <t>Отдел по образованию,</t>
  </si>
  <si>
    <t>МКОУ,</t>
  </si>
  <si>
    <t>ДДТ,</t>
  </si>
  <si>
    <t>Мероприятие 3. Обеспечение дополнительных гарантий по социальной поддержке детей – сирот и детей, оставшихся без попечения родителей, а также лиц из числа детей – сирот и детей, оставшихся без попечения родителей, при получении ими основного и общего образования</t>
  </si>
  <si>
    <t>Мероприятие 4. Осуществление государственных полномочий по назначению и выплате  ежемесячной денежной компенсации на проезд на внутрирайонном транспорте (кроме такси), а также проезд один раз в год к месту жительства и обратно к месту учебы детей – сирот и детей, оставшихся без попечения родителей, обучающихся в муниципальных образовательных учреждениях</t>
  </si>
  <si>
    <t>Основное мероприятие 3 подпрограммы 4 «Совершенствование региональной системы социальной адаптации и сопровождения выпускников интернатных организаций»</t>
  </si>
  <si>
    <t>Показатель 1. Численность лиц из числа детей – сирот и детей, оставшихся без попечения родителей, обеспеченных жильем</t>
  </si>
  <si>
    <t>Мероприятие 1. Обеспечение детей-сирот и детей, оставшихся без попечения родителей, лиц из их числа жилыми помещениями по договорам социального найма</t>
  </si>
  <si>
    <t>Всего: в.т.ч.:</t>
  </si>
  <si>
    <t>Основное мероприятие 4 подпрограммы 4  «Осуществление государственных полномочий по организации и осуществлению  полномочий по опеке и попечительству»</t>
  </si>
  <si>
    <t xml:space="preserve">Показатель 1. Наличие системы информирования населения муниципального образования «Новодугинский район» о реализации мероприятий в сфере опеки и попечительства (да/нет) </t>
  </si>
  <si>
    <t>Мероприятие 1. Получение муниципальным бюджетом  субвенции из областного бюджета  на осуществление государственных полномочий по организации и осуществлению деятельности по опеке и попечительству</t>
  </si>
  <si>
    <t>МКУ «ЦБ</t>
  </si>
  <si>
    <t xml:space="preserve">Итого по подпрограмме 4 </t>
  </si>
  <si>
    <t>Подпрограмма 5. «Педагогические кадры»</t>
  </si>
  <si>
    <t xml:space="preserve">Цель: развитие профессионального мастерства педагогов и обеспечение мер  социальной поддержки педагогическим работникам образовательных учреждений </t>
  </si>
  <si>
    <t>Основное мероприятие 1 подпрограммы 5 «Развитие профессионального педагогического мастерства»</t>
  </si>
  <si>
    <r>
      <t>Мероприятие 1. Участие педагогов района  в областных конференциях, семинарах, практикумах и т.д.;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проведение августовского педагогического  совещания, мероприятий, посвященных Дню учителя, районного конкурса «Учитель года».</t>
    </r>
  </si>
  <si>
    <t>отдел по образованию, МКОУ, МКДОУ, ДЮСШ, ДДТ</t>
  </si>
  <si>
    <t>Показатель 1.Удельный вес педагогических работников, которым предоставляются  меры социальной поддержки по предоставлению компенсаций расходов на оплату жилых помещений, отопления и освещения (%)</t>
  </si>
  <si>
    <t>Мероприятие 1. Оказание мер социальной поддержки по предоставлению компенсаций расходов на оплату жилых помещений, отопления и освещения педагогическим работникам образовательных учреждений, в том числе учреждений культуры</t>
  </si>
  <si>
    <t>Отдел по образованию    МКОУ, МКДОУ, МКОУ ДОД</t>
  </si>
  <si>
    <t>Итого по подпрограмме 5</t>
  </si>
  <si>
    <t>Подпрограмма 6 «Финансово – бухгалтерское обслуживание учреждений образования»</t>
  </si>
  <si>
    <t>Основное мероприятие 1 «Обеспечение бухгалтерского обслуживания финансово-хозяйственной деятельности учреждений образования»</t>
  </si>
  <si>
    <r>
      <t xml:space="preserve">Целевой показатель 1 подпрограммы 6. </t>
    </r>
    <r>
      <rPr>
        <sz val="11"/>
        <rFont val="Times New Roman"/>
        <family val="1"/>
      </rPr>
      <t>Наличие качественного бухгалтерского обслуживания финансово – хозяйственной деятельности учреждений образования муниципального образования «Новодугинский район» Смоленской области (да/нет)</t>
    </r>
  </si>
  <si>
    <t>Мероприятие 1. Обеспечение бухгалтерского обслуживания финансово-хозяйственной деятельности учреждений образования»</t>
  </si>
  <si>
    <t xml:space="preserve">Итого по подпрограмме 6 </t>
  </si>
  <si>
    <t xml:space="preserve">Мероприятие 1. Финансовое обеспечение администратора муниципальной программы </t>
  </si>
  <si>
    <t>Муниципальный бюдже</t>
  </si>
  <si>
    <r>
      <t xml:space="preserve"> </t>
    </r>
    <r>
      <rPr>
        <b/>
        <sz val="8"/>
        <rFont val="Times New Roman"/>
        <family val="1"/>
      </rPr>
      <t>областной бюджет</t>
    </r>
  </si>
  <si>
    <t xml:space="preserve"> областной бюджет</t>
  </si>
  <si>
    <t>Итого по подпрограмме 7</t>
  </si>
  <si>
    <t xml:space="preserve">муниципальный </t>
  </si>
  <si>
    <t>Всего</t>
  </si>
  <si>
    <t>Объем средств на реализацию муниципальной программы на  очередной финансовый год и плановый переод (тыс.руб)</t>
  </si>
  <si>
    <t xml:space="preserve">програм дети </t>
  </si>
  <si>
    <t>на  2014-2020 годы»</t>
  </si>
  <si>
    <t xml:space="preserve">                                Основное мероприятие 2  подпрограммы 5.  «Развитие системы социальной поддержки педагогических работников»</t>
  </si>
  <si>
    <t>МУП "Редакция газеты  "Сельские зори"</t>
  </si>
  <si>
    <t>Отдел по образованию Администрации муниципального образования «Новодугинский район» Смоленской области</t>
  </si>
  <si>
    <t>Бюджет муниципального образования «Новодугинский район» Смоленской области</t>
  </si>
  <si>
    <t>Отдел по культуре и спорту Администрации муниципального образования «Новодугинский район» Смоленской области</t>
  </si>
  <si>
    <t>Итого по основному мероприятию 4 «Освещение мероприятий  патриотической направленности в СМИ»</t>
  </si>
  <si>
    <t>Приобретение оборудования, технического оснащения для объединенного поискового отряда «Вазуза»</t>
  </si>
  <si>
    <t>Открытие клубов по месту жительства и учебы патриотической направленности</t>
  </si>
  <si>
    <t>Количество   публикаций патриотической направленности  в средствах массовой информации</t>
  </si>
  <si>
    <t>Основное мероприятие 9. «Освещение мероприятий  патриотической направленности в СМИ. Развитие сети учреждений патриотической направленности».</t>
  </si>
  <si>
    <t>Подготовка и проведение районной военно-спортивной игры «Зарница», «Орленок»</t>
  </si>
  <si>
    <t>Проведение профориентационной работы с юношами - учащимися 10-11 классов с целью их ориентации на поступление в военно-учебные заведения и на военную службу по контракту</t>
  </si>
  <si>
    <t>Установление образовательными учреждениями связей с выпускниками-курсантами военных училищ и выпускниками, проходившими срочную службу в рядах Вооруженных сил</t>
  </si>
  <si>
    <t>Участие в областной социально-культурной акции «Хочу служить России»</t>
  </si>
  <si>
    <t>Планирование и проведение сорокачасовых учебных сборов с юношами - учащимися 10-х классов</t>
  </si>
  <si>
    <t>Организация работы по выполнению государственных стандартов по предмету «Основы безопасности жизнедеятельности»</t>
  </si>
  <si>
    <t>Участие в областной Спартакиаде призывной молодежи</t>
  </si>
  <si>
    <t>Количество молодежи, занимающейся добровольческой деятельностью</t>
  </si>
  <si>
    <t>«Герои Победы» конкурсная программа среди молодежи района, посвященная Героям Великой Отечественной войны</t>
  </si>
  <si>
    <t>«Помнить, чтобы жить» вечера Памяти, посвященные Дню Победы</t>
  </si>
  <si>
    <t>Комплекс мероприятий, посвященный героическому прошлому нашей Родины</t>
  </si>
  <si>
    <t>Участие в поисковых экспедициях объединенного поискового отряда "Вазуза"</t>
  </si>
  <si>
    <t>Районный день призывника</t>
  </si>
  <si>
    <t>«Спасибо за Подвиг!» встреча обучающихся образовательных учреждений, представителей молодежных общественных организаций с Ветеранами Великой Отечественной войны, воинами Афганцами, участниками локальных боевых действий, участниками ветеранских организаций</t>
  </si>
  <si>
    <t>«С любовью и верой в Россию» комплекс мероприятий, посвященный изучению истории России</t>
  </si>
  <si>
    <t>Проведение мониторинга отношения молодежи к службе в армии</t>
  </si>
  <si>
    <t>Количество молодых граждан района, вовлеченных в общественные молодежные организации патриотической направленности</t>
  </si>
  <si>
    <t>МУП "Редакция газеты "Сельские зори"</t>
  </si>
  <si>
    <t>Празднование Дня Победы в Великой Отечественной войне</t>
  </si>
  <si>
    <t>Конкурсы творческих работ патриотической направленности</t>
  </si>
  <si>
    <t>Проведение акции «Подарок ветерану»</t>
  </si>
  <si>
    <t>«Милосердие» акция направленная на оказание шефской помощи ветеранам войны, труда, инвалидам, престарелым жителям района</t>
  </si>
  <si>
    <t>Участие молодежи района во всероссийских, региональных мероприятиях, сборах</t>
  </si>
  <si>
    <t>Участие молодежи Новодугинского района в акции «Мы - граждане России!»</t>
  </si>
  <si>
    <t xml:space="preserve">«Россия молодая» молодежная программа посвященная празднованию Дня молодежи </t>
  </si>
  <si>
    <t>Организация выставок Новодугинского историко-краеведческого музея им. В.В. Докучаева</t>
  </si>
  <si>
    <t>Смотр военно-патриотических выставок школьных музеев</t>
  </si>
  <si>
    <t>Федерации и символики Смоленской области</t>
  </si>
  <si>
    <t>программа на знание Российской</t>
  </si>
  <si>
    <t>«Герб. Флаг. Гимн» конкурсная</t>
  </si>
  <si>
    <t>программа</t>
  </si>
  <si>
    <t>молодежная патриотическая</t>
  </si>
  <si>
    <t>«Село моё, ты - капелька России!»</t>
  </si>
  <si>
    <t>образовательных учреждений</t>
  </si>
  <si>
    <t>работ среди учащихся</t>
  </si>
  <si>
    <t>«Россия моя...» конкурс творческих</t>
  </si>
  <si>
    <t>мероприятий посвященный Дню</t>
  </si>
  <si>
    <t>«В единстве сила» комплекс</t>
  </si>
  <si>
    <t>краеведческой конференции</t>
  </si>
  <si>
    <t>Проведение районной</t>
  </si>
  <si>
    <t>поездок по местам боевой славы</t>
  </si>
  <si>
    <t>Организация походов, экскурсий,</t>
  </si>
  <si>
    <t>интересными людьми</t>
  </si>
  <si>
    <t>передовиками производства,</t>
  </si>
  <si>
    <t>ветеранскими организациями</t>
  </si>
  <si>
    <t>локальных боевых действий,</t>
  </si>
  <si>
    <t>ветеранами, участниками</t>
  </si>
  <si>
    <t>Организация и проведение встреч с</t>
  </si>
  <si>
    <t>«От всей души!»</t>
  </si>
  <si>
    <t>Отечественной войне 1941-1945 гг.</t>
  </si>
  <si>
    <t>воинов, погибших в Великой</t>
  </si>
  <si>
    <t>Благоустройство мест захоронений</t>
  </si>
  <si>
    <t>направленности</t>
  </si>
  <si>
    <t>публикацию патриотической</t>
  </si>
  <si>
    <t>Проведение конкурса на лучшую</t>
  </si>
  <si>
    <t>«Георгиевская ленточка» на территории Новодугинского района</t>
  </si>
  <si>
    <t>Организация и проведение акции</t>
  </si>
  <si>
    <t>Отечественной войне</t>
  </si>
  <si>
    <t>прзднованию Победы в Великой</t>
  </si>
  <si>
    <t>"Эхо войны"- комплекс мероприятий, посвщенный</t>
  </si>
  <si>
    <t>Мероприятия, проводимые в рамках "Юнармии"</t>
  </si>
  <si>
    <t>Количество молодых граждан района - участников "Юнармии"</t>
  </si>
  <si>
    <t>Количество молодых граждан района, привлеченных к участию в мероприятиях патриотической направленности</t>
  </si>
  <si>
    <t>Организация правового консультирования молодежи</t>
  </si>
  <si>
    <t>«STOP - вредным привычкам» молодежная акция</t>
  </si>
  <si>
    <t>«Террор - глобальная проблема» информационная программа для молодежи</t>
  </si>
  <si>
    <t>«Наш мир многолик» комплекс мероприятий информационного характера</t>
  </si>
  <si>
    <t>Проведение районных и межрайонных туристических слетов</t>
  </si>
  <si>
    <t>«Родные просторы» конкурс проектов ориентированных на развитие туризма в муниципальном образовании «Новодугинский район» Смоленской области</t>
  </si>
  <si>
    <t>Празднование Дня физкультурника</t>
  </si>
  <si>
    <t>«Береги здоровье смолоду!» - молодежная акция</t>
  </si>
  <si>
    <t>«Наши вредные привычки» конкурс творческих работ</t>
  </si>
  <si>
    <t>«Быть здоровым - это модно!» комплекс профилактических мероприятий для молодежи</t>
  </si>
  <si>
    <t>Количество молодежи, принявшее участие в мероприятиях по вопросам профилактики наркомании, курения, алкоголизма и противодействия экстремизму в молодежной среде</t>
  </si>
  <si>
    <t>Привлечение работающей молодежи к участию в фестивалях, форумах, конкурсах работающей молодежи</t>
  </si>
  <si>
    <t>«Люблю свою профессию» конкурс профессионального мастерства для работающей молодежи</t>
  </si>
  <si>
    <t>Мониторинг профессиональных предпочтений выпускников школ при выборе будущей профессии</t>
  </si>
  <si>
    <t>Печать в районной газете «Сельские зори» материалов направленных на  популяризацию предпринимательской деятельности в молодежной среде</t>
  </si>
  <si>
    <t>Организация и проведение встреч молодежи с молодыми предпринимателями района, направленных на популяризацию предпринимательской деятельности в молодежной среде</t>
  </si>
  <si>
    <t>Организация и проведение круглых столов и семинаров, направленных на популяризацию предпринимательской деятельности в молодежной среде</t>
  </si>
  <si>
    <t>Количество молодежи района – участников общественных объединений</t>
  </si>
  <si>
    <t>Поддержка и координация деятельности молодежных общественных объединений Новодугинского района</t>
  </si>
  <si>
    <t>Проведение заседаний Молодежного совета при Администрации муниципального образования «Новодугинский район» смоленской области</t>
  </si>
  <si>
    <t>Организация деятельности Молодежного совета при Администрации муниципального образования «Новодугинский район» смоленской области</t>
  </si>
  <si>
    <t>Проведение собраний для представителей общественных организаций района</t>
  </si>
  <si>
    <t>«Мы добровольцы» -командный конкурс</t>
  </si>
  <si>
    <t>Проведение районных волонтерских акций</t>
  </si>
  <si>
    <t>«Твори добро» -проведение конкурса социальных проектов среди добровольцев района</t>
  </si>
  <si>
    <t>Проведение семинаров, круглых столов для добровольцев</t>
  </si>
  <si>
    <t>Создание и организация работы волонтерского штаба муниципального образования «Новодугинский район» Смоленской области</t>
  </si>
  <si>
    <t xml:space="preserve">Количество молодежи района , зарегистрированной  в качестве волонтеров (чел) </t>
  </si>
  <si>
    <t>Количество общественных молодежных организаций</t>
  </si>
  <si>
    <t>"Новое поколение" организация и проведение праздничных гуляний, посвященных Дню молодежи</t>
  </si>
  <si>
    <t>8.15</t>
  </si>
  <si>
    <t>«Лидер года» конкурс среди молодежи района</t>
  </si>
  <si>
    <t>8.14</t>
  </si>
  <si>
    <t>«Будущие Новодугинского района» муниципальная премия</t>
  </si>
  <si>
    <t>8.13</t>
  </si>
  <si>
    <t>Организация круглых столов и дискуссионных площадок по основным направлениям молодежной политики</t>
  </si>
  <si>
    <t>8.12</t>
  </si>
  <si>
    <t>6. Молодежное предпринимательство</t>
  </si>
  <si>
    <t xml:space="preserve">5. Спорт; </t>
  </si>
  <si>
    <t xml:space="preserve">4. Художественное творчество; </t>
  </si>
  <si>
    <t xml:space="preserve">3. Профессиональное мастерство; </t>
  </si>
  <si>
    <t xml:space="preserve">2. Учебно-исследовательская и научно-техническая деятельность; </t>
  </si>
  <si>
    <t>1. Социально-значимая и общественная деятельность;</t>
  </si>
  <si>
    <t xml:space="preserve">Формирование, ведение и актуализации баз данных по основным направлениям молодежной политики: </t>
  </si>
  <si>
    <t>8.11</t>
  </si>
  <si>
    <t>Организационное и методическое обеспечение деятельности Молодежного совета при Администрации муниципального образования «Новодугинский район» Смоленской области</t>
  </si>
  <si>
    <t>8.10</t>
  </si>
  <si>
    <t>«Молодежь Новодугинского района» молодежный форум</t>
  </si>
  <si>
    <t>8.9</t>
  </si>
  <si>
    <t xml:space="preserve">«В ногу со  временем» проведение конкурса молодежных проектов </t>
  </si>
  <si>
    <t>8.8</t>
  </si>
  <si>
    <t>Проведение мероприятий, направленных на ознакомление молодежи с проектной деятельностью</t>
  </si>
  <si>
    <t>8.7</t>
  </si>
  <si>
    <t>Количество молодежи района, вовлеченной в мероприятия по реализации молодежной политики</t>
  </si>
  <si>
    <t>8.6</t>
  </si>
  <si>
    <r>
      <t>«</t>
    </r>
    <r>
      <rPr>
        <sz val="10"/>
        <rFont val="Times New Roman"/>
        <family val="1"/>
      </rPr>
      <t>День семьи, любви и верности» - ежегодная акция направленная на пропаганду семейных ценностей</t>
    </r>
  </si>
  <si>
    <r>
      <t>«</t>
    </r>
    <r>
      <rPr>
        <sz val="10"/>
        <rFont val="Times New Roman"/>
        <family val="1"/>
      </rPr>
      <t>Защита Отечества на Ваших плечах» конкурсно -развлекательная программа для</t>
    </r>
    <r>
      <rPr>
        <sz val="11"/>
        <rFont val="Times New Roman"/>
        <family val="1"/>
      </rPr>
      <t xml:space="preserve"> юношей</t>
    </r>
  </si>
  <si>
    <t>Федеральный бюджет</t>
  </si>
  <si>
    <t>Мероприятие 5. Создание оптимальных условий для повышения качества образовательного процесса( в т.ч. Ремонт спортивного зала в МКОУ "Рябинковская ОШ")</t>
  </si>
  <si>
    <t>Областной, федералный  бюджеты</t>
  </si>
  <si>
    <r>
      <t xml:space="preserve"> «</t>
    </r>
    <r>
      <rPr>
        <b/>
        <i/>
        <sz val="12"/>
        <rFont val="Times New Roman"/>
        <family val="1"/>
      </rPr>
      <t>Допризывная подготовка молодежи к военной службе</t>
    </r>
    <r>
      <rPr>
        <b/>
        <i/>
        <sz val="11"/>
        <rFont val="Times New Roman"/>
        <family val="1"/>
      </rPr>
      <t>»</t>
    </r>
  </si>
  <si>
    <t>«Организация и проведение мероприятий по военно-патриотическому воспитанию граждан»</t>
  </si>
  <si>
    <t>«Организация и проведение мероприятий по гражданско-патриотическому воспитанию граждан»</t>
  </si>
  <si>
    <t>Подпрограмма 8 «Развитие  молодежной политики, патриотическое воспитание граждан "</t>
  </si>
  <si>
    <r>
      <t>Всего</t>
    </r>
    <r>
      <rPr>
        <b/>
        <sz val="8"/>
        <rFont val="Times New Roman"/>
        <family val="1"/>
      </rPr>
      <t xml:space="preserve">                     в том числе:</t>
    </r>
  </si>
  <si>
    <t>7. Обеспечивающая подпрограмма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</si>
</sst>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0.0"/>
    <numFmt numFmtId="194" formatCode="#,##0.0"/>
    <numFmt numFmtId="195" formatCode="#,##0.000"/>
    <numFmt numFmtId="196" formatCode="#,##0.0000"/>
  </numFmts>
  <fonts count="7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3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name val="Arial"/>
      <family val="0"/>
    </font>
    <font>
      <b/>
      <i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4"/>
      <name val="Arial"/>
      <family val="0"/>
    </font>
    <font>
      <sz val="14"/>
      <name val="Arial Cyr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7" fillId="0" borderId="0">
      <alignment/>
      <protection/>
    </xf>
    <xf numFmtId="0" fontId="2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5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8" fillId="0" borderId="11" xfId="53" applyFont="1" applyFill="1" applyBorder="1" applyAlignment="1">
      <alignment horizontal="center" wrapText="1"/>
      <protection/>
    </xf>
    <xf numFmtId="0" fontId="8" fillId="0" borderId="11" xfId="53" applyFont="1" applyFill="1" applyBorder="1" applyAlignment="1">
      <alignment horizontal="center" vertical="top" wrapText="1"/>
      <protection/>
    </xf>
    <xf numFmtId="0" fontId="8" fillId="0" borderId="11" xfId="53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17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15" fillId="0" borderId="16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 horizontal="center" wrapText="1"/>
    </xf>
    <xf numFmtId="4" fontId="0" fillId="0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11" xfId="0" applyBorder="1" applyAlignment="1">
      <alignment/>
    </xf>
    <xf numFmtId="0" fontId="0" fillId="3" borderId="11" xfId="0" applyFill="1" applyBorder="1" applyAlignment="1">
      <alignment/>
    </xf>
    <xf numFmtId="0" fontId="0" fillId="32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31" fillId="0" borderId="11" xfId="0" applyFont="1" applyBorder="1" applyAlignment="1">
      <alignment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11" fillId="0" borderId="11" xfId="53" applyFont="1" applyFill="1" applyBorder="1" applyAlignment="1">
      <alignment horizontal="center" wrapText="1"/>
      <protection/>
    </xf>
    <xf numFmtId="0" fontId="30" fillId="0" borderId="0" xfId="53" applyFont="1" applyFill="1">
      <alignment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3" fillId="0" borderId="16" xfId="0" applyFont="1" applyFill="1" applyBorder="1" applyAlignment="1">
      <alignment wrapText="1"/>
    </xf>
    <xf numFmtId="0" fontId="33" fillId="0" borderId="0" xfId="53" applyFont="1" applyFill="1">
      <alignment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wrapText="1"/>
    </xf>
    <xf numFmtId="0" fontId="30" fillId="0" borderId="11" xfId="53" applyFont="1" applyFill="1" applyBorder="1">
      <alignment/>
      <protection/>
    </xf>
    <xf numFmtId="0" fontId="27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27" fillId="0" borderId="11" xfId="53" applyFont="1" applyFill="1" applyBorder="1">
      <alignment/>
      <protection/>
    </xf>
    <xf numFmtId="0" fontId="2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right" wrapText="1"/>
    </xf>
    <xf numFmtId="193" fontId="10" fillId="0" borderId="10" xfId="0" applyNumberFormat="1" applyFont="1" applyFill="1" applyBorder="1" applyAlignment="1">
      <alignment horizontal="right" wrapText="1"/>
    </xf>
    <xf numFmtId="0" fontId="10" fillId="0" borderId="25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1" fillId="3" borderId="11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0" xfId="0" applyFont="1" applyFill="1" applyAlignment="1">
      <alignment/>
    </xf>
    <xf numFmtId="0" fontId="31" fillId="4" borderId="11" xfId="0" applyFont="1" applyFill="1" applyBorder="1" applyAlignment="1">
      <alignment/>
    </xf>
    <xf numFmtId="0" fontId="31" fillId="0" borderId="0" xfId="0" applyFont="1" applyAlignment="1">
      <alignment/>
    </xf>
    <xf numFmtId="0" fontId="31" fillId="34" borderId="11" xfId="0" applyFont="1" applyFill="1" applyBorder="1" applyAlignment="1">
      <alignment/>
    </xf>
    <xf numFmtId="0" fontId="36" fillId="38" borderId="11" xfId="0" applyFont="1" applyFill="1" applyBorder="1" applyAlignment="1">
      <alignment/>
    </xf>
    <xf numFmtId="0" fontId="35" fillId="38" borderId="11" xfId="0" applyFont="1" applyFill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1" fillId="35" borderId="11" xfId="0" applyFont="1" applyFill="1" applyBorder="1" applyAlignment="1">
      <alignment/>
    </xf>
    <xf numFmtId="0" fontId="31" fillId="36" borderId="11" xfId="0" applyFont="1" applyFill="1" applyBorder="1" applyAlignment="1">
      <alignment/>
    </xf>
    <xf numFmtId="194" fontId="0" fillId="3" borderId="11" xfId="0" applyNumberFormat="1" applyFill="1" applyBorder="1" applyAlignment="1">
      <alignment/>
    </xf>
    <xf numFmtId="194" fontId="31" fillId="3" borderId="11" xfId="0" applyNumberFormat="1" applyFont="1" applyFill="1" applyBorder="1" applyAlignment="1">
      <alignment/>
    </xf>
    <xf numFmtId="194" fontId="0" fillId="32" borderId="11" xfId="0" applyNumberFormat="1" applyFill="1" applyBorder="1" applyAlignment="1">
      <alignment/>
    </xf>
    <xf numFmtId="194" fontId="31" fillId="32" borderId="11" xfId="0" applyNumberFormat="1" applyFont="1" applyFill="1" applyBorder="1" applyAlignment="1">
      <alignment/>
    </xf>
    <xf numFmtId="194" fontId="0" fillId="33" borderId="11" xfId="0" applyNumberFormat="1" applyFill="1" applyBorder="1" applyAlignment="1">
      <alignment/>
    </xf>
    <xf numFmtId="194" fontId="31" fillId="33" borderId="11" xfId="0" applyNumberFormat="1" applyFont="1" applyFill="1" applyBorder="1" applyAlignment="1">
      <alignment/>
    </xf>
    <xf numFmtId="194" fontId="0" fillId="4" borderId="11" xfId="0" applyNumberFormat="1" applyFill="1" applyBorder="1" applyAlignment="1">
      <alignment/>
    </xf>
    <xf numFmtId="194" fontId="31" fillId="4" borderId="11" xfId="0" applyNumberFormat="1" applyFont="1" applyFill="1" applyBorder="1" applyAlignment="1">
      <alignment/>
    </xf>
    <xf numFmtId="194" fontId="0" fillId="34" borderId="11" xfId="0" applyNumberFormat="1" applyFill="1" applyBorder="1" applyAlignment="1">
      <alignment/>
    </xf>
    <xf numFmtId="194" fontId="31" fillId="34" borderId="11" xfId="0" applyNumberFormat="1" applyFont="1" applyFill="1" applyBorder="1" applyAlignment="1">
      <alignment/>
    </xf>
    <xf numFmtId="194" fontId="36" fillId="38" borderId="11" xfId="0" applyNumberFormat="1" applyFont="1" applyFill="1" applyBorder="1" applyAlignment="1">
      <alignment/>
    </xf>
    <xf numFmtId="194" fontId="35" fillId="38" borderId="11" xfId="0" applyNumberFormat="1" applyFont="1" applyFill="1" applyBorder="1" applyAlignment="1">
      <alignment/>
    </xf>
    <xf numFmtId="194" fontId="36" fillId="32" borderId="11" xfId="0" applyNumberFormat="1" applyFont="1" applyFill="1" applyBorder="1" applyAlignment="1">
      <alignment/>
    </xf>
    <xf numFmtId="194" fontId="35" fillId="32" borderId="11" xfId="0" applyNumberFormat="1" applyFont="1" applyFill="1" applyBorder="1" applyAlignment="1">
      <alignment/>
    </xf>
    <xf numFmtId="194" fontId="0" fillId="35" borderId="11" xfId="0" applyNumberFormat="1" applyFill="1" applyBorder="1" applyAlignment="1">
      <alignment/>
    </xf>
    <xf numFmtId="194" fontId="31" fillId="35" borderId="11" xfId="0" applyNumberFormat="1" applyFont="1" applyFill="1" applyBorder="1" applyAlignment="1">
      <alignment/>
    </xf>
    <xf numFmtId="194" fontId="0" fillId="36" borderId="11" xfId="0" applyNumberFormat="1" applyFill="1" applyBorder="1" applyAlignment="1">
      <alignment/>
    </xf>
    <xf numFmtId="194" fontId="31" fillId="36" borderId="11" xfId="0" applyNumberFormat="1" applyFont="1" applyFill="1" applyBorder="1" applyAlignment="1">
      <alignment/>
    </xf>
    <xf numFmtId="194" fontId="0" fillId="37" borderId="11" xfId="0" applyNumberFormat="1" applyFill="1" applyBorder="1" applyAlignment="1">
      <alignment/>
    </xf>
    <xf numFmtId="194" fontId="31" fillId="0" borderId="11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8" fillId="0" borderId="13" xfId="0" applyNumberFormat="1" applyFont="1" applyFill="1" applyBorder="1" applyAlignment="1">
      <alignment horizontal="right" wrapText="1"/>
    </xf>
    <xf numFmtId="194" fontId="8" fillId="0" borderId="25" xfId="0" applyNumberFormat="1" applyFont="1" applyFill="1" applyBorder="1" applyAlignment="1">
      <alignment horizontal="right" wrapText="1"/>
    </xf>
    <xf numFmtId="194" fontId="8" fillId="0" borderId="10" xfId="0" applyNumberFormat="1" applyFont="1" applyFill="1" applyBorder="1" applyAlignment="1">
      <alignment horizontal="right" wrapText="1"/>
    </xf>
    <xf numFmtId="194" fontId="8" fillId="0" borderId="11" xfId="0" applyNumberFormat="1" applyFont="1" applyFill="1" applyBorder="1" applyAlignment="1">
      <alignment horizontal="center" wrapText="1"/>
    </xf>
    <xf numFmtId="194" fontId="2" fillId="0" borderId="11" xfId="0" applyNumberFormat="1" applyFont="1" applyFill="1" applyBorder="1" applyAlignment="1">
      <alignment horizontal="center" wrapText="1"/>
    </xf>
    <xf numFmtId="194" fontId="11" fillId="0" borderId="10" xfId="0" applyNumberFormat="1" applyFont="1" applyFill="1" applyBorder="1" applyAlignment="1">
      <alignment horizontal="right" wrapText="1"/>
    </xf>
    <xf numFmtId="193" fontId="0" fillId="0" borderId="0" xfId="0" applyNumberFormat="1" applyFill="1" applyAlignment="1">
      <alignment/>
    </xf>
    <xf numFmtId="194" fontId="8" fillId="0" borderId="14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94" fontId="2" fillId="0" borderId="22" xfId="0" applyNumberFormat="1" applyFont="1" applyFill="1" applyBorder="1" applyAlignment="1">
      <alignment horizontal="right" wrapText="1"/>
    </xf>
    <xf numFmtId="194" fontId="2" fillId="0" borderId="26" xfId="0" applyNumberFormat="1" applyFont="1" applyFill="1" applyBorder="1" applyAlignment="1">
      <alignment horizontal="right" wrapText="1"/>
    </xf>
    <xf numFmtId="194" fontId="5" fillId="0" borderId="14" xfId="0" applyNumberFormat="1" applyFont="1" applyFill="1" applyBorder="1" applyAlignment="1">
      <alignment horizontal="right" wrapText="1"/>
    </xf>
    <xf numFmtId="194" fontId="5" fillId="0" borderId="11" xfId="0" applyNumberFormat="1" applyFont="1" applyFill="1" applyBorder="1" applyAlignment="1">
      <alignment horizontal="right" wrapText="1"/>
    </xf>
    <xf numFmtId="194" fontId="5" fillId="0" borderId="27" xfId="0" applyNumberFormat="1" applyFont="1" applyFill="1" applyBorder="1" applyAlignment="1">
      <alignment horizontal="right" wrapText="1"/>
    </xf>
    <xf numFmtId="194" fontId="8" fillId="0" borderId="28" xfId="0" applyNumberFormat="1" applyFont="1" applyFill="1" applyBorder="1" applyAlignment="1">
      <alignment horizontal="right" wrapText="1"/>
    </xf>
    <xf numFmtId="194" fontId="8" fillId="0" borderId="29" xfId="0" applyNumberFormat="1" applyFont="1" applyFill="1" applyBorder="1" applyAlignment="1">
      <alignment horizontal="right" wrapText="1"/>
    </xf>
    <xf numFmtId="194" fontId="5" fillId="0" borderId="24" xfId="0" applyNumberFormat="1" applyFont="1" applyFill="1" applyBorder="1" applyAlignment="1">
      <alignment horizontal="right" wrapText="1"/>
    </xf>
    <xf numFmtId="194" fontId="8" fillId="0" borderId="30" xfId="0" applyNumberFormat="1" applyFont="1" applyFill="1" applyBorder="1" applyAlignment="1">
      <alignment horizontal="right" wrapText="1"/>
    </xf>
    <xf numFmtId="194" fontId="5" fillId="0" borderId="31" xfId="0" applyNumberFormat="1" applyFont="1" applyFill="1" applyBorder="1" applyAlignment="1">
      <alignment horizontal="right" wrapText="1"/>
    </xf>
    <xf numFmtId="194" fontId="5" fillId="0" borderId="18" xfId="0" applyNumberFormat="1" applyFont="1" applyFill="1" applyBorder="1" applyAlignment="1">
      <alignment horizontal="right" wrapText="1"/>
    </xf>
    <xf numFmtId="194" fontId="5" fillId="0" borderId="15" xfId="0" applyNumberFormat="1" applyFont="1" applyFill="1" applyBorder="1" applyAlignment="1">
      <alignment horizontal="right" wrapText="1"/>
    </xf>
    <xf numFmtId="194" fontId="5" fillId="0" borderId="32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/>
    </xf>
    <xf numFmtId="0" fontId="21" fillId="0" borderId="23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/>
    </xf>
    <xf numFmtId="0" fontId="0" fillId="0" borderId="33" xfId="0" applyFill="1" applyBorder="1" applyAlignment="1">
      <alignment/>
    </xf>
    <xf numFmtId="194" fontId="8" fillId="0" borderId="25" xfId="0" applyNumberFormat="1" applyFont="1" applyFill="1" applyBorder="1" applyAlignment="1">
      <alignment vertical="top" wrapText="1"/>
    </xf>
    <xf numFmtId="194" fontId="8" fillId="0" borderId="25" xfId="0" applyNumberFormat="1" applyFont="1" applyFill="1" applyBorder="1" applyAlignment="1">
      <alignment wrapText="1"/>
    </xf>
    <xf numFmtId="194" fontId="8" fillId="0" borderId="34" xfId="0" applyNumberFormat="1" applyFont="1" applyFill="1" applyBorder="1" applyAlignment="1">
      <alignment wrapText="1"/>
    </xf>
    <xf numFmtId="194" fontId="8" fillId="0" borderId="35" xfId="0" applyNumberFormat="1" applyFont="1" applyFill="1" applyBorder="1" applyAlignment="1">
      <alignment vertical="top"/>
    </xf>
    <xf numFmtId="194" fontId="8" fillId="0" borderId="35" xfId="0" applyNumberFormat="1" applyFont="1" applyFill="1" applyBorder="1" applyAlignment="1">
      <alignment/>
    </xf>
    <xf numFmtId="194" fontId="8" fillId="0" borderId="12" xfId="0" applyNumberFormat="1" applyFont="1" applyFill="1" applyBorder="1" applyAlignment="1">
      <alignment vertical="top"/>
    </xf>
    <xf numFmtId="194" fontId="8" fillId="0" borderId="12" xfId="0" applyNumberFormat="1" applyFont="1" applyFill="1" applyBorder="1" applyAlignment="1">
      <alignment/>
    </xf>
    <xf numFmtId="194" fontId="11" fillId="0" borderId="12" xfId="0" applyNumberFormat="1" applyFont="1" applyFill="1" applyBorder="1" applyAlignment="1">
      <alignment/>
    </xf>
    <xf numFmtId="194" fontId="5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0" fontId="10" fillId="0" borderId="22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49" fontId="27" fillId="0" borderId="11" xfId="53" applyNumberFormat="1" applyFont="1" applyFill="1" applyBorder="1" applyAlignment="1">
      <alignment horizontal="center"/>
      <protection/>
    </xf>
    <xf numFmtId="49" fontId="8" fillId="0" borderId="11" xfId="53" applyNumberFormat="1" applyFont="1" applyFill="1" applyBorder="1" applyAlignment="1">
      <alignment horizontal="center" wrapText="1"/>
      <protection/>
    </xf>
    <xf numFmtId="0" fontId="2" fillId="0" borderId="11" xfId="53" applyFont="1" applyFill="1" applyBorder="1" applyAlignment="1">
      <alignment vertical="top" wrapText="1"/>
      <protection/>
    </xf>
    <xf numFmtId="49" fontId="11" fillId="0" borderId="11" xfId="53" applyNumberFormat="1" applyFont="1" applyFill="1" applyBorder="1" applyAlignment="1">
      <alignment horizontal="center" wrapText="1"/>
      <protection/>
    </xf>
    <xf numFmtId="0" fontId="11" fillId="0" borderId="11" xfId="53" applyFont="1" applyFill="1" applyBorder="1" applyAlignment="1">
      <alignment wrapText="1"/>
      <protection/>
    </xf>
    <xf numFmtId="0" fontId="11" fillId="0" borderId="11" xfId="53" applyFont="1" applyFill="1" applyBorder="1" applyAlignment="1">
      <alignment horizontal="center" vertical="top" wrapText="1"/>
      <protection/>
    </xf>
    <xf numFmtId="0" fontId="20" fillId="0" borderId="11" xfId="53" applyFont="1" applyFill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wrapText="1"/>
      <protection/>
    </xf>
    <xf numFmtId="0" fontId="8" fillId="0" borderId="11" xfId="53" applyFont="1" applyFill="1" applyBorder="1" applyAlignment="1">
      <alignment vertical="center" wrapText="1"/>
      <protection/>
    </xf>
    <xf numFmtId="0" fontId="2" fillId="0" borderId="11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vertical="top" wrapText="1"/>
      <protection/>
    </xf>
    <xf numFmtId="0" fontId="1" fillId="0" borderId="11" xfId="53" applyFont="1" applyFill="1" applyBorder="1" applyAlignment="1">
      <alignment horizontal="center" wrapText="1"/>
      <protection/>
    </xf>
    <xf numFmtId="0" fontId="4" fillId="0" borderId="11" xfId="53" applyFont="1" applyFill="1" applyBorder="1" applyAlignment="1">
      <alignment vertical="top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wrapText="1"/>
      <protection/>
    </xf>
    <xf numFmtId="17" fontId="8" fillId="0" borderId="11" xfId="53" applyNumberFormat="1" applyFont="1" applyFill="1" applyBorder="1" applyAlignment="1">
      <alignment horizontal="center" wrapText="1"/>
      <protection/>
    </xf>
    <xf numFmtId="17" fontId="11" fillId="0" borderId="11" xfId="53" applyNumberFormat="1" applyFont="1" applyFill="1" applyBorder="1" applyAlignment="1">
      <alignment horizontal="center" wrapText="1"/>
      <protection/>
    </xf>
    <xf numFmtId="0" fontId="2" fillId="0" borderId="11" xfId="53" applyFont="1" applyFill="1" applyBorder="1" applyAlignment="1">
      <alignment horizontal="justify" wrapText="1"/>
      <protection/>
    </xf>
    <xf numFmtId="0" fontId="8" fillId="0" borderId="11" xfId="53" applyFont="1" applyFill="1" applyBorder="1" applyAlignment="1">
      <alignment horizontal="left" vertical="top" wrapText="1" indent="1"/>
      <protection/>
    </xf>
    <xf numFmtId="0" fontId="1" fillId="0" borderId="11" xfId="53" applyFont="1" applyFill="1" applyBorder="1" applyAlignment="1">
      <alignment wrapText="1"/>
      <protection/>
    </xf>
    <xf numFmtId="0" fontId="8" fillId="0" borderId="11" xfId="0" applyFont="1" applyFill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4" fontId="12" fillId="0" borderId="35" xfId="0" applyNumberFormat="1" applyFont="1" applyFill="1" applyBorder="1" applyAlignment="1">
      <alignment horizontal="right" vertical="center"/>
    </xf>
    <xf numFmtId="2" fontId="12" fillId="0" borderId="35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vertical="center"/>
    </xf>
    <xf numFmtId="0" fontId="0" fillId="0" borderId="45" xfId="0" applyFill="1" applyBorder="1" applyAlignment="1">
      <alignment/>
    </xf>
    <xf numFmtId="0" fontId="13" fillId="0" borderId="4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0" fillId="0" borderId="46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27" xfId="0" applyFill="1" applyBorder="1" applyAlignment="1">
      <alignment/>
    </xf>
    <xf numFmtId="0" fontId="0" fillId="0" borderId="4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94" fontId="8" fillId="0" borderId="12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top" wrapText="1"/>
    </xf>
    <xf numFmtId="194" fontId="8" fillId="0" borderId="11" xfId="0" applyNumberFormat="1" applyFont="1" applyFill="1" applyBorder="1" applyAlignment="1">
      <alignment horizontal="right" wrapText="1"/>
    </xf>
    <xf numFmtId="194" fontId="2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94" fontId="1" fillId="0" borderId="11" xfId="0" applyNumberFormat="1" applyFont="1" applyFill="1" applyBorder="1" applyAlignment="1">
      <alignment horizontal="right" wrapText="1"/>
    </xf>
    <xf numFmtId="194" fontId="1" fillId="0" borderId="11" xfId="0" applyNumberFormat="1" applyFont="1" applyFill="1" applyBorder="1" applyAlignment="1">
      <alignment horizontal="center" wrapText="1"/>
    </xf>
    <xf numFmtId="194" fontId="4" fillId="0" borderId="11" xfId="0" applyNumberFormat="1" applyFont="1" applyFill="1" applyBorder="1" applyAlignment="1">
      <alignment horizontal="right" wrapText="1"/>
    </xf>
    <xf numFmtId="194" fontId="4" fillId="0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194" fontId="8" fillId="0" borderId="11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93" fontId="2" fillId="0" borderId="11" xfId="0" applyNumberFormat="1" applyFont="1" applyFill="1" applyBorder="1" applyAlignment="1">
      <alignment horizontal="center" wrapText="1"/>
    </xf>
    <xf numFmtId="194" fontId="2" fillId="0" borderId="11" xfId="0" applyNumberFormat="1" applyFont="1" applyFill="1" applyBorder="1" applyAlignment="1">
      <alignment horizontal="right" wrapText="1"/>
    </xf>
    <xf numFmtId="194" fontId="8" fillId="0" borderId="11" xfId="0" applyNumberFormat="1" applyFont="1" applyFill="1" applyBorder="1" applyAlignment="1">
      <alignment wrapText="1"/>
    </xf>
    <xf numFmtId="194" fontId="11" fillId="0" borderId="11" xfId="0" applyNumberFormat="1" applyFont="1" applyFill="1" applyBorder="1" applyAlignment="1">
      <alignment horizontal="right" wrapText="1"/>
    </xf>
    <xf numFmtId="194" fontId="28" fillId="0" borderId="11" xfId="0" applyNumberFormat="1" applyFont="1" applyFill="1" applyBorder="1" applyAlignment="1">
      <alignment horizontal="right"/>
    </xf>
    <xf numFmtId="194" fontId="11" fillId="0" borderId="11" xfId="0" applyNumberFormat="1" applyFont="1" applyFill="1" applyBorder="1" applyAlignment="1">
      <alignment horizontal="right" vertical="top" wrapText="1"/>
    </xf>
    <xf numFmtId="194" fontId="11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194" fontId="2" fillId="35" borderId="11" xfId="0" applyNumberFormat="1" applyFont="1" applyFill="1" applyBorder="1" applyAlignment="1">
      <alignment horizontal="center" wrapText="1"/>
    </xf>
    <xf numFmtId="19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194" fontId="39" fillId="3" borderId="11" xfId="0" applyNumberFormat="1" applyFont="1" applyFill="1" applyBorder="1" applyAlignment="1">
      <alignment/>
    </xf>
    <xf numFmtId="194" fontId="39" fillId="4" borderId="11" xfId="0" applyNumberFormat="1" applyFont="1" applyFill="1" applyBorder="1" applyAlignment="1">
      <alignment/>
    </xf>
    <xf numFmtId="194" fontId="38" fillId="4" borderId="11" xfId="0" applyNumberFormat="1" applyFont="1" applyFill="1" applyBorder="1" applyAlignment="1">
      <alignment/>
    </xf>
    <xf numFmtId="194" fontId="39" fillId="34" borderId="11" xfId="0" applyNumberFormat="1" applyFont="1" applyFill="1" applyBorder="1" applyAlignment="1">
      <alignment/>
    </xf>
    <xf numFmtId="194" fontId="38" fillId="34" borderId="11" xfId="0" applyNumberFormat="1" applyFont="1" applyFill="1" applyBorder="1" applyAlignment="1">
      <alignment/>
    </xf>
    <xf numFmtId="194" fontId="39" fillId="38" borderId="11" xfId="0" applyNumberFormat="1" applyFont="1" applyFill="1" applyBorder="1" applyAlignment="1">
      <alignment/>
    </xf>
    <xf numFmtId="194" fontId="38" fillId="38" borderId="11" xfId="0" applyNumberFormat="1" applyFont="1" applyFill="1" applyBorder="1" applyAlignment="1">
      <alignment/>
    </xf>
    <xf numFmtId="194" fontId="39" fillId="35" borderId="11" xfId="0" applyNumberFormat="1" applyFont="1" applyFill="1" applyBorder="1" applyAlignment="1">
      <alignment/>
    </xf>
    <xf numFmtId="194" fontId="38" fillId="35" borderId="11" xfId="0" applyNumberFormat="1" applyFont="1" applyFill="1" applyBorder="1" applyAlignment="1">
      <alignment/>
    </xf>
    <xf numFmtId="194" fontId="39" fillId="36" borderId="11" xfId="0" applyNumberFormat="1" applyFont="1" applyFill="1" applyBorder="1" applyAlignment="1">
      <alignment/>
    </xf>
    <xf numFmtId="194" fontId="38" fillId="36" borderId="11" xfId="0" applyNumberFormat="1" applyFont="1" applyFill="1" applyBorder="1" applyAlignment="1">
      <alignment/>
    </xf>
    <xf numFmtId="194" fontId="39" fillId="37" borderId="11" xfId="0" applyNumberFormat="1" applyFont="1" applyFill="1" applyBorder="1" applyAlignment="1">
      <alignment/>
    </xf>
    <xf numFmtId="0" fontId="39" fillId="0" borderId="11" xfId="0" applyFont="1" applyBorder="1" applyAlignment="1">
      <alignment/>
    </xf>
    <xf numFmtId="194" fontId="40" fillId="3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94" fontId="8" fillId="0" borderId="11" xfId="0" applyNumberFormat="1" applyFont="1" applyFill="1" applyBorder="1" applyAlignment="1">
      <alignment horizontal="center" wrapText="1"/>
    </xf>
    <xf numFmtId="194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 vertical="top" wrapText="1"/>
    </xf>
    <xf numFmtId="194" fontId="8" fillId="35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194" fontId="2" fillId="0" borderId="11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5" fillId="0" borderId="1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4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194" fontId="8" fillId="0" borderId="11" xfId="0" applyNumberFormat="1" applyFont="1" applyFill="1" applyBorder="1" applyAlignment="1">
      <alignment horizontal="right" vertical="center" wrapText="1"/>
    </xf>
    <xf numFmtId="194" fontId="8" fillId="35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194" fontId="2" fillId="0" borderId="11" xfId="0" applyNumberFormat="1" applyFont="1" applyFill="1" applyBorder="1" applyAlignment="1">
      <alignment horizontal="right" wrapText="1"/>
    </xf>
    <xf numFmtId="194" fontId="2" fillId="35" borderId="11" xfId="0" applyNumberFormat="1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194" fontId="11" fillId="0" borderId="11" xfId="0" applyNumberFormat="1" applyFont="1" applyFill="1" applyBorder="1" applyAlignment="1">
      <alignment horizontal="right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5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0" fillId="0" borderId="37" xfId="0" applyFill="1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194" fontId="8" fillId="0" borderId="25" xfId="0" applyNumberFormat="1" applyFont="1" applyFill="1" applyBorder="1" applyAlignment="1">
      <alignment horizontal="right" wrapText="1"/>
    </xf>
    <xf numFmtId="194" fontId="8" fillId="0" borderId="12" xfId="0" applyNumberFormat="1" applyFont="1" applyFill="1" applyBorder="1" applyAlignment="1">
      <alignment horizontal="right" wrapText="1"/>
    </xf>
    <xf numFmtId="194" fontId="2" fillId="0" borderId="22" xfId="0" applyNumberFormat="1" applyFont="1" applyFill="1" applyBorder="1" applyAlignment="1">
      <alignment horizontal="right" wrapText="1"/>
    </xf>
    <xf numFmtId="194" fontId="2" fillId="0" borderId="23" xfId="0" applyNumberFormat="1" applyFont="1" applyFill="1" applyBorder="1" applyAlignment="1">
      <alignment horizontal="right" wrapText="1"/>
    </xf>
    <xf numFmtId="194" fontId="2" fillId="0" borderId="40" xfId="0" applyNumberFormat="1" applyFont="1" applyFill="1" applyBorder="1" applyAlignment="1">
      <alignment horizontal="right" wrapText="1"/>
    </xf>
    <xf numFmtId="194" fontId="2" fillId="0" borderId="49" xfId="0" applyNumberFormat="1" applyFont="1" applyFill="1" applyBorder="1" applyAlignment="1">
      <alignment horizontal="right" wrapText="1"/>
    </xf>
    <xf numFmtId="194" fontId="2" fillId="0" borderId="0" xfId="0" applyNumberFormat="1" applyFont="1" applyFill="1" applyBorder="1" applyAlignment="1">
      <alignment horizontal="right" wrapText="1"/>
    </xf>
    <xf numFmtId="194" fontId="2" fillId="0" borderId="13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194" fontId="2" fillId="0" borderId="54" xfId="0" applyNumberFormat="1" applyFont="1" applyFill="1" applyBorder="1" applyAlignment="1">
      <alignment horizontal="right" wrapText="1"/>
    </xf>
    <xf numFmtId="194" fontId="2" fillId="0" borderId="55" xfId="0" applyNumberFormat="1" applyFont="1" applyFill="1" applyBorder="1" applyAlignment="1">
      <alignment horizontal="right" wrapText="1"/>
    </xf>
    <xf numFmtId="194" fontId="2" fillId="0" borderId="56" xfId="0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94" fontId="5" fillId="0" borderId="22" xfId="0" applyNumberFormat="1" applyFont="1" applyFill="1" applyBorder="1" applyAlignment="1">
      <alignment horizontal="right" wrapText="1"/>
    </xf>
    <xf numFmtId="194" fontId="5" fillId="0" borderId="26" xfId="0" applyNumberFormat="1" applyFont="1" applyFill="1" applyBorder="1" applyAlignment="1">
      <alignment horizontal="right" wrapText="1"/>
    </xf>
    <xf numFmtId="194" fontId="5" fillId="0" borderId="49" xfId="0" applyNumberFormat="1" applyFont="1" applyFill="1" applyBorder="1" applyAlignment="1">
      <alignment horizontal="right" wrapText="1"/>
    </xf>
    <xf numFmtId="194" fontId="11" fillId="0" borderId="25" xfId="0" applyNumberFormat="1" applyFont="1" applyFill="1" applyBorder="1" applyAlignment="1">
      <alignment horizontal="right" wrapText="1"/>
    </xf>
    <xf numFmtId="194" fontId="11" fillId="0" borderId="35" xfId="0" applyNumberFormat="1" applyFont="1" applyFill="1" applyBorder="1" applyAlignment="1">
      <alignment horizontal="right" wrapText="1"/>
    </xf>
    <xf numFmtId="194" fontId="11" fillId="0" borderId="12" xfId="0" applyNumberFormat="1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5" fillId="0" borderId="57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194" fontId="11" fillId="0" borderId="13" xfId="0" applyNumberFormat="1" applyFont="1" applyFill="1" applyBorder="1" applyAlignment="1">
      <alignment horizontal="right" wrapText="1"/>
    </xf>
    <xf numFmtId="194" fontId="11" fillId="0" borderId="10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94" fontId="5" fillId="0" borderId="58" xfId="0" applyNumberFormat="1" applyFont="1" applyFill="1" applyBorder="1" applyAlignment="1">
      <alignment horizontal="right" wrapText="1"/>
    </xf>
    <xf numFmtId="194" fontId="5" fillId="0" borderId="59" xfId="0" applyNumberFormat="1" applyFont="1" applyFill="1" applyBorder="1" applyAlignment="1">
      <alignment horizontal="right" wrapText="1"/>
    </xf>
    <xf numFmtId="194" fontId="5" fillId="0" borderId="60" xfId="0" applyNumberFormat="1" applyFont="1" applyFill="1" applyBorder="1" applyAlignment="1">
      <alignment horizontal="right" wrapText="1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2" fillId="0" borderId="35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justify" wrapText="1"/>
    </xf>
    <xf numFmtId="0" fontId="1" fillId="0" borderId="22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194" fontId="8" fillId="0" borderId="55" xfId="0" applyNumberFormat="1" applyFont="1" applyFill="1" applyBorder="1" applyAlignment="1">
      <alignment wrapText="1"/>
    </xf>
    <xf numFmtId="194" fontId="8" fillId="0" borderId="34" xfId="0" applyNumberFormat="1" applyFont="1" applyFill="1" applyBorder="1" applyAlignment="1">
      <alignment wrapText="1"/>
    </xf>
    <xf numFmtId="0" fontId="19" fillId="0" borderId="61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wrapText="1"/>
    </xf>
    <xf numFmtId="0" fontId="21" fillId="0" borderId="6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9" fillId="0" borderId="4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justify" wrapText="1"/>
    </xf>
    <xf numFmtId="0" fontId="2" fillId="0" borderId="40" xfId="0" applyFont="1" applyFill="1" applyBorder="1" applyAlignment="1">
      <alignment horizontal="justify" wrapText="1"/>
    </xf>
    <xf numFmtId="0" fontId="2" fillId="0" borderId="26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wrapText="1"/>
    </xf>
    <xf numFmtId="0" fontId="2" fillId="0" borderId="49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0" fillId="0" borderId="25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194" fontId="8" fillId="0" borderId="35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20" fillId="0" borderId="3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25" fillId="0" borderId="26" xfId="53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9" fillId="0" borderId="26" xfId="53" applyFont="1" applyFill="1" applyBorder="1" applyAlignment="1">
      <alignment horizontal="center" vertical="top" wrapText="1"/>
      <protection/>
    </xf>
    <xf numFmtId="0" fontId="29" fillId="0" borderId="11" xfId="53" applyFont="1" applyFill="1" applyBorder="1" applyAlignment="1">
      <alignment horizontal="center" wrapText="1"/>
      <protection/>
    </xf>
    <xf numFmtId="0" fontId="34" fillId="0" borderId="11" xfId="0" applyFont="1" applyFill="1" applyBorder="1" applyAlignment="1">
      <alignment/>
    </xf>
    <xf numFmtId="0" fontId="29" fillId="0" borderId="11" xfId="53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/>
    </xf>
    <xf numFmtId="0" fontId="31" fillId="37" borderId="15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1" fillId="37" borderId="17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6" xfId="0" applyFont="1" applyFill="1" applyBorder="1" applyAlignment="1">
      <alignment horizontal="center"/>
    </xf>
    <xf numFmtId="0" fontId="31" fillId="4" borderId="17" xfId="0" applyFont="1" applyFill="1" applyBorder="1" applyAlignment="1">
      <alignment horizontal="center"/>
    </xf>
    <xf numFmtId="0" fontId="31" fillId="34" borderId="15" xfId="0" applyFont="1" applyFill="1" applyBorder="1" applyAlignment="1">
      <alignment horizontal="center"/>
    </xf>
    <xf numFmtId="0" fontId="31" fillId="34" borderId="16" xfId="0" applyFont="1" applyFill="1" applyBorder="1" applyAlignment="1">
      <alignment horizontal="center"/>
    </xf>
    <xf numFmtId="0" fontId="31" fillId="34" borderId="17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5" fillId="38" borderId="15" xfId="0" applyFont="1" applyFill="1" applyBorder="1" applyAlignment="1">
      <alignment horizontal="center"/>
    </xf>
    <xf numFmtId="0" fontId="35" fillId="38" borderId="16" xfId="0" applyFont="1" applyFill="1" applyBorder="1" applyAlignment="1">
      <alignment horizontal="center"/>
    </xf>
    <xf numFmtId="0" fontId="35" fillId="38" borderId="17" xfId="0" applyFont="1" applyFill="1" applyBorder="1" applyAlignment="1">
      <alignment horizontal="center"/>
    </xf>
    <xf numFmtId="0" fontId="31" fillId="35" borderId="15" xfId="0" applyFont="1" applyFill="1" applyBorder="1" applyAlignment="1">
      <alignment horizontal="center"/>
    </xf>
    <xf numFmtId="0" fontId="31" fillId="35" borderId="16" xfId="0" applyFont="1" applyFill="1" applyBorder="1" applyAlignment="1">
      <alignment horizontal="center"/>
    </xf>
    <xf numFmtId="0" fontId="31" fillId="35" borderId="17" xfId="0" applyFont="1" applyFill="1" applyBorder="1" applyAlignment="1">
      <alignment horizontal="center"/>
    </xf>
    <xf numFmtId="0" fontId="31" fillId="36" borderId="15" xfId="0" applyFont="1" applyFill="1" applyBorder="1" applyAlignment="1">
      <alignment horizontal="center"/>
    </xf>
    <xf numFmtId="0" fontId="31" fillId="36" borderId="16" xfId="0" applyFont="1" applyFill="1" applyBorder="1" applyAlignment="1">
      <alignment horizontal="center"/>
    </xf>
    <xf numFmtId="0" fontId="31" fillId="36" borderId="17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view="pageBreakPreview" zoomScale="80" zoomScaleSheetLayoutView="80" zoomScalePageLayoutView="0" workbookViewId="0" topLeftCell="A4">
      <pane xSplit="7" ySplit="9" topLeftCell="H52" activePane="bottomRight" state="frozen"/>
      <selection pane="topLeft" activeCell="A4" sqref="A4"/>
      <selection pane="topRight" activeCell="H4" sqref="H4"/>
      <selection pane="bottomLeft" activeCell="A13" sqref="A13"/>
      <selection pane="bottomRight" activeCell="N52" sqref="N52"/>
    </sheetView>
  </sheetViews>
  <sheetFormatPr defaultColWidth="9.140625" defaultRowHeight="12.75"/>
  <cols>
    <col min="1" max="1" width="5.7109375" style="11" customWidth="1"/>
    <col min="2" max="2" width="48.00390625" style="11" customWidth="1"/>
    <col min="3" max="3" width="9.140625" style="11" hidden="1" customWidth="1"/>
    <col min="4" max="4" width="12.57421875" style="11" customWidth="1"/>
    <col min="5" max="5" width="9.140625" style="11" hidden="1" customWidth="1"/>
    <col min="6" max="6" width="15.57421875" style="11" customWidth="1"/>
    <col min="7" max="7" width="9.140625" style="11" hidden="1" customWidth="1"/>
    <col min="8" max="8" width="13.28125" style="11" customWidth="1"/>
    <col min="9" max="9" width="0.71875" style="11" customWidth="1"/>
    <col min="10" max="10" width="13.00390625" style="11" customWidth="1"/>
    <col min="11" max="11" width="11.8515625" style="11" customWidth="1"/>
    <col min="12" max="12" width="12.00390625" style="11" customWidth="1"/>
    <col min="13" max="13" width="11.7109375" style="11" customWidth="1"/>
    <col min="14" max="14" width="13.140625" style="11" customWidth="1"/>
    <col min="15" max="15" width="11.8515625" style="11" customWidth="1"/>
    <col min="16" max="16" width="11.00390625" style="11" customWidth="1"/>
    <col min="17" max="18" width="5.8515625" style="11" bestFit="1" customWidth="1"/>
    <col min="19" max="19" width="7.00390625" style="11" customWidth="1"/>
    <col min="20" max="20" width="5.8515625" style="11" customWidth="1"/>
    <col min="21" max="21" width="6.7109375" style="11" customWidth="1"/>
    <col min="22" max="22" width="6.421875" style="11" customWidth="1"/>
    <col min="23" max="23" width="5.8515625" style="11" customWidth="1"/>
    <col min="24" max="16384" width="9.140625" style="11" customWidth="1"/>
  </cols>
  <sheetData>
    <row r="1" spans="1:23" ht="31.5" customHeight="1">
      <c r="A1" s="44"/>
      <c r="L1" s="313" t="s">
        <v>7</v>
      </c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1:23" ht="22.5" customHeight="1">
      <c r="A2" s="308" t="s">
        <v>91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</row>
    <row r="3" spans="1:23" ht="15.75">
      <c r="A3" s="308" t="s">
        <v>92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</row>
    <row r="4" spans="1:23" ht="15.75">
      <c r="A4" s="309" t="s">
        <v>93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</row>
    <row r="5" spans="1:23" ht="18.75">
      <c r="A5" s="310" t="s">
        <v>94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</row>
    <row r="6" spans="1:23" ht="18.75">
      <c r="A6" s="306" t="s">
        <v>260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</row>
    <row r="7" spans="1:23" ht="11.25" customHeight="1">
      <c r="A7" s="307" t="s">
        <v>95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</row>
    <row r="8" ht="15.75">
      <c r="A8" s="45"/>
    </row>
    <row r="9" spans="1:23" ht="51.75" customHeight="1">
      <c r="A9" s="292" t="s">
        <v>96</v>
      </c>
      <c r="B9" s="290" t="s">
        <v>97</v>
      </c>
      <c r="C9" s="291" t="s">
        <v>98</v>
      </c>
      <c r="D9" s="291"/>
      <c r="E9" s="291" t="s">
        <v>99</v>
      </c>
      <c r="F9" s="291"/>
      <c r="G9" s="37" t="s">
        <v>100</v>
      </c>
      <c r="H9" s="290" t="s">
        <v>258</v>
      </c>
      <c r="I9" s="290"/>
      <c r="J9" s="290"/>
      <c r="K9" s="290"/>
      <c r="L9" s="290"/>
      <c r="M9" s="290"/>
      <c r="N9" s="290"/>
      <c r="O9" s="290"/>
      <c r="P9" s="290"/>
      <c r="Q9" s="311" t="s">
        <v>101</v>
      </c>
      <c r="R9" s="311"/>
      <c r="S9" s="311"/>
      <c r="T9" s="311"/>
      <c r="U9" s="311"/>
      <c r="V9" s="311"/>
      <c r="W9" s="311"/>
    </row>
    <row r="10" spans="1:23" ht="15.75">
      <c r="A10" s="292"/>
      <c r="B10" s="290"/>
      <c r="C10" s="291"/>
      <c r="D10" s="291"/>
      <c r="E10" s="291"/>
      <c r="F10" s="291"/>
      <c r="G10" s="292" t="s">
        <v>102</v>
      </c>
      <c r="H10" s="292"/>
      <c r="I10" s="292">
        <v>2014</v>
      </c>
      <c r="J10" s="292"/>
      <c r="K10" s="77">
        <v>2015</v>
      </c>
      <c r="L10" s="77">
        <v>2016</v>
      </c>
      <c r="M10" s="77">
        <v>2017</v>
      </c>
      <c r="N10" s="77">
        <v>2018</v>
      </c>
      <c r="O10" s="77">
        <v>2019</v>
      </c>
      <c r="P10" s="77">
        <v>2020</v>
      </c>
      <c r="Q10" s="77">
        <v>2014</v>
      </c>
      <c r="R10" s="77">
        <v>2015</v>
      </c>
      <c r="S10" s="77">
        <v>2016</v>
      </c>
      <c r="T10" s="77">
        <v>2017</v>
      </c>
      <c r="U10" s="77">
        <v>2018</v>
      </c>
      <c r="V10" s="77">
        <v>2019</v>
      </c>
      <c r="W10" s="77">
        <v>2020</v>
      </c>
    </row>
    <row r="11" spans="1:23" ht="15.75">
      <c r="A11" s="77">
        <v>1</v>
      </c>
      <c r="B11" s="77">
        <v>2</v>
      </c>
      <c r="C11" s="292">
        <v>3</v>
      </c>
      <c r="D11" s="292"/>
      <c r="E11" s="292">
        <v>4</v>
      </c>
      <c r="F11" s="292"/>
      <c r="G11" s="292">
        <v>5</v>
      </c>
      <c r="H11" s="292"/>
      <c r="I11" s="292">
        <v>6</v>
      </c>
      <c r="J11" s="292"/>
      <c r="K11" s="77">
        <v>7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  <c r="Q11" s="77">
        <v>13</v>
      </c>
      <c r="R11" s="77">
        <v>14</v>
      </c>
      <c r="S11" s="77">
        <v>15</v>
      </c>
      <c r="T11" s="77">
        <v>16</v>
      </c>
      <c r="U11" s="77">
        <v>17</v>
      </c>
      <c r="V11" s="77">
        <v>18</v>
      </c>
      <c r="W11" s="77">
        <v>19</v>
      </c>
    </row>
    <row r="12" spans="1:23" ht="31.5" customHeight="1">
      <c r="A12" s="293" t="s">
        <v>103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</row>
    <row r="13" spans="1:23" ht="45" customHeight="1">
      <c r="A13" s="292">
        <v>1</v>
      </c>
      <c r="B13" s="294" t="s">
        <v>104</v>
      </c>
      <c r="C13" s="295" t="s">
        <v>105</v>
      </c>
      <c r="D13" s="295"/>
      <c r="E13" s="295" t="s">
        <v>105</v>
      </c>
      <c r="F13" s="295"/>
      <c r="G13" s="295" t="s">
        <v>105</v>
      </c>
      <c r="H13" s="295"/>
      <c r="I13" s="295" t="s">
        <v>105</v>
      </c>
      <c r="J13" s="295"/>
      <c r="K13" s="295" t="s">
        <v>105</v>
      </c>
      <c r="L13" s="295" t="s">
        <v>105</v>
      </c>
      <c r="M13" s="295" t="s">
        <v>105</v>
      </c>
      <c r="N13" s="292"/>
      <c r="O13" s="292"/>
      <c r="P13" s="292"/>
      <c r="Q13" s="292" t="s">
        <v>108</v>
      </c>
      <c r="R13" s="292">
        <v>54</v>
      </c>
      <c r="S13" s="292">
        <v>80</v>
      </c>
      <c r="T13" s="292">
        <v>85</v>
      </c>
      <c r="U13" s="292"/>
      <c r="V13" s="292"/>
      <c r="W13" s="292"/>
    </row>
    <row r="14" spans="1:23" ht="12.75" hidden="1">
      <c r="A14" s="292"/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2"/>
      <c r="O14" s="292"/>
      <c r="P14" s="292"/>
      <c r="Q14" s="292"/>
      <c r="R14" s="292"/>
      <c r="S14" s="292"/>
      <c r="T14" s="292"/>
      <c r="U14" s="292"/>
      <c r="V14" s="292"/>
      <c r="W14" s="292"/>
    </row>
    <row r="15" spans="1:23" ht="111.75" customHeight="1">
      <c r="A15" s="292">
        <v>2</v>
      </c>
      <c r="B15" s="294" t="s">
        <v>107</v>
      </c>
      <c r="C15" s="295" t="s">
        <v>105</v>
      </c>
      <c r="D15" s="295"/>
      <c r="E15" s="295" t="s">
        <v>105</v>
      </c>
      <c r="F15" s="295"/>
      <c r="G15" s="295" t="s">
        <v>105</v>
      </c>
      <c r="H15" s="295"/>
      <c r="I15" s="295" t="s">
        <v>105</v>
      </c>
      <c r="J15" s="295"/>
      <c r="K15" s="295" t="s">
        <v>105</v>
      </c>
      <c r="L15" s="295" t="s">
        <v>105</v>
      </c>
      <c r="M15" s="295" t="s">
        <v>105</v>
      </c>
      <c r="N15" s="292"/>
      <c r="O15" s="292"/>
      <c r="P15" s="292"/>
      <c r="Q15" s="292"/>
      <c r="R15" s="292"/>
      <c r="S15" s="292"/>
      <c r="T15" s="292"/>
      <c r="U15" s="292"/>
      <c r="V15" s="292"/>
      <c r="W15" s="292"/>
    </row>
    <row r="16" spans="1:23" ht="15" customHeight="1" hidden="1" thickBot="1">
      <c r="A16" s="292"/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2"/>
      <c r="O16" s="292"/>
      <c r="P16" s="292"/>
      <c r="Q16" s="292"/>
      <c r="R16" s="292"/>
      <c r="S16" s="292"/>
      <c r="T16" s="292"/>
      <c r="U16" s="292"/>
      <c r="V16" s="292"/>
      <c r="W16" s="292"/>
    </row>
    <row r="17" spans="1:23" ht="12.75" hidden="1">
      <c r="A17" s="292"/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2"/>
      <c r="O17" s="292"/>
      <c r="P17" s="292"/>
      <c r="Q17" s="292"/>
      <c r="R17" s="292"/>
      <c r="S17" s="292"/>
      <c r="T17" s="292"/>
      <c r="U17" s="292"/>
      <c r="V17" s="292"/>
      <c r="W17" s="292"/>
    </row>
    <row r="18" spans="1:23" ht="79.5" customHeight="1">
      <c r="A18" s="292">
        <v>3</v>
      </c>
      <c r="B18" s="294" t="s">
        <v>109</v>
      </c>
      <c r="C18" s="295" t="s">
        <v>105</v>
      </c>
      <c r="D18" s="295"/>
      <c r="E18" s="295" t="s">
        <v>105</v>
      </c>
      <c r="F18" s="295"/>
      <c r="G18" s="295" t="s">
        <v>105</v>
      </c>
      <c r="H18" s="295"/>
      <c r="I18" s="295" t="s">
        <v>105</v>
      </c>
      <c r="J18" s="295"/>
      <c r="K18" s="295" t="s">
        <v>105</v>
      </c>
      <c r="L18" s="295" t="s">
        <v>105</v>
      </c>
      <c r="M18" s="295" t="s">
        <v>105</v>
      </c>
      <c r="N18" s="292"/>
      <c r="O18" s="292"/>
      <c r="P18" s="292"/>
      <c r="Q18" s="292">
        <v>70</v>
      </c>
      <c r="R18" s="292" t="s">
        <v>110</v>
      </c>
      <c r="S18" s="292">
        <v>73</v>
      </c>
      <c r="T18" s="292">
        <v>75</v>
      </c>
      <c r="U18" s="292"/>
      <c r="V18" s="292"/>
      <c r="W18" s="292"/>
    </row>
    <row r="19" spans="1:23" ht="12.75" hidden="1">
      <c r="A19" s="292"/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2"/>
      <c r="O19" s="292"/>
      <c r="P19" s="292"/>
      <c r="Q19" s="292"/>
      <c r="R19" s="292"/>
      <c r="S19" s="292"/>
      <c r="T19" s="292"/>
      <c r="U19" s="292"/>
      <c r="V19" s="292"/>
      <c r="W19" s="292"/>
    </row>
    <row r="20" spans="1:23" ht="3" customHeight="1">
      <c r="A20" s="292"/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2"/>
      <c r="O20" s="292"/>
      <c r="P20" s="292"/>
      <c r="Q20" s="292"/>
      <c r="R20" s="292"/>
      <c r="S20" s="292"/>
      <c r="T20" s="292"/>
      <c r="U20" s="292"/>
      <c r="V20" s="292"/>
      <c r="W20" s="292"/>
    </row>
    <row r="21" spans="1:23" ht="22.5" customHeight="1">
      <c r="A21" s="315" t="s">
        <v>111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</row>
    <row r="22" spans="1:23" ht="20.25" customHeight="1">
      <c r="A22" s="302" t="s">
        <v>112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</row>
    <row r="23" spans="1:23" ht="15.75">
      <c r="A23" s="302" t="s">
        <v>113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</row>
    <row r="24" spans="1:23" ht="50.25" customHeight="1">
      <c r="A24" s="77">
        <v>1.1</v>
      </c>
      <c r="B24" s="296" t="s">
        <v>114</v>
      </c>
      <c r="C24" s="296"/>
      <c r="D24" s="295" t="s">
        <v>105</v>
      </c>
      <c r="E24" s="295"/>
      <c r="F24" s="295" t="s">
        <v>105</v>
      </c>
      <c r="G24" s="295"/>
      <c r="H24" s="295" t="s">
        <v>105</v>
      </c>
      <c r="I24" s="295"/>
      <c r="J24" s="31" t="s">
        <v>105</v>
      </c>
      <c r="K24" s="31" t="s">
        <v>105</v>
      </c>
      <c r="L24" s="31" t="s">
        <v>105</v>
      </c>
      <c r="M24" s="31" t="s">
        <v>105</v>
      </c>
      <c r="N24" s="19"/>
      <c r="O24" s="19"/>
      <c r="P24" s="19"/>
      <c r="Q24" s="31">
        <v>15</v>
      </c>
      <c r="R24" s="31">
        <v>0</v>
      </c>
      <c r="S24" s="31">
        <v>0</v>
      </c>
      <c r="T24" s="31">
        <v>0</v>
      </c>
      <c r="U24" s="31"/>
      <c r="V24" s="31"/>
      <c r="W24" s="19"/>
    </row>
    <row r="25" spans="1:23" ht="34.5" customHeight="1">
      <c r="A25" s="77">
        <v>1.2</v>
      </c>
      <c r="B25" s="296" t="s">
        <v>115</v>
      </c>
      <c r="C25" s="296"/>
      <c r="D25" s="295" t="s">
        <v>105</v>
      </c>
      <c r="E25" s="295"/>
      <c r="F25" s="295" t="s">
        <v>105</v>
      </c>
      <c r="G25" s="295"/>
      <c r="H25" s="295" t="s">
        <v>105</v>
      </c>
      <c r="I25" s="295"/>
      <c r="J25" s="31" t="s">
        <v>105</v>
      </c>
      <c r="K25" s="31" t="s">
        <v>105</v>
      </c>
      <c r="L25" s="31" t="s">
        <v>105</v>
      </c>
      <c r="M25" s="31" t="s">
        <v>105</v>
      </c>
      <c r="N25" s="19"/>
      <c r="O25" s="19"/>
      <c r="P25" s="19"/>
      <c r="Q25" s="31" t="s">
        <v>106</v>
      </c>
      <c r="R25" s="31">
        <v>38</v>
      </c>
      <c r="S25" s="31">
        <v>39</v>
      </c>
      <c r="T25" s="77">
        <v>40</v>
      </c>
      <c r="U25" s="31"/>
      <c r="V25" s="31"/>
      <c r="W25" s="19"/>
    </row>
    <row r="26" spans="1:23" ht="84" customHeight="1">
      <c r="A26" s="292">
        <v>1.3</v>
      </c>
      <c r="B26" s="296" t="s">
        <v>116</v>
      </c>
      <c r="C26" s="296"/>
      <c r="D26" s="295" t="s">
        <v>105</v>
      </c>
      <c r="E26" s="295"/>
      <c r="F26" s="295" t="s">
        <v>105</v>
      </c>
      <c r="G26" s="295"/>
      <c r="H26" s="295" t="s">
        <v>105</v>
      </c>
      <c r="I26" s="295"/>
      <c r="J26" s="295" t="s">
        <v>105</v>
      </c>
      <c r="K26" s="295" t="s">
        <v>105</v>
      </c>
      <c r="L26" s="295" t="s">
        <v>105</v>
      </c>
      <c r="M26" s="295" t="s">
        <v>105</v>
      </c>
      <c r="N26" s="297"/>
      <c r="O26" s="297"/>
      <c r="P26" s="297"/>
      <c r="Q26" s="295">
        <v>100</v>
      </c>
      <c r="R26" s="295">
        <v>100</v>
      </c>
      <c r="S26" s="295">
        <v>100</v>
      </c>
      <c r="T26" s="292">
        <v>100</v>
      </c>
      <c r="U26" s="295">
        <v>100</v>
      </c>
      <c r="V26" s="295">
        <v>100</v>
      </c>
      <c r="W26" s="77"/>
    </row>
    <row r="27" spans="1:23" ht="15.75">
      <c r="A27" s="292"/>
      <c r="B27" s="296"/>
      <c r="C27" s="296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7"/>
      <c r="O27" s="297"/>
      <c r="P27" s="297"/>
      <c r="Q27" s="295"/>
      <c r="R27" s="295"/>
      <c r="S27" s="295"/>
      <c r="T27" s="292"/>
      <c r="U27" s="295"/>
      <c r="V27" s="295"/>
      <c r="W27" s="77"/>
    </row>
    <row r="28" spans="1:23" ht="9" customHeight="1">
      <c r="A28" s="292"/>
      <c r="B28" s="296"/>
      <c r="C28" s="296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7"/>
      <c r="O28" s="297"/>
      <c r="P28" s="297"/>
      <c r="Q28" s="295"/>
      <c r="R28" s="295"/>
      <c r="S28" s="295"/>
      <c r="T28" s="292"/>
      <c r="U28" s="295"/>
      <c r="V28" s="295"/>
      <c r="W28" s="292"/>
    </row>
    <row r="29" spans="1:23" ht="12.75" hidden="1">
      <c r="A29" s="292"/>
      <c r="B29" s="296"/>
      <c r="C29" s="296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7"/>
      <c r="O29" s="297"/>
      <c r="P29" s="297"/>
      <c r="Q29" s="295"/>
      <c r="R29" s="295"/>
      <c r="S29" s="295"/>
      <c r="T29" s="292"/>
      <c r="U29" s="295"/>
      <c r="V29" s="295"/>
      <c r="W29" s="292"/>
    </row>
    <row r="30" spans="1:23" ht="76.5" customHeight="1">
      <c r="A30" s="292">
        <v>1.4</v>
      </c>
      <c r="B30" s="296" t="s">
        <v>117</v>
      </c>
      <c r="C30" s="296"/>
      <c r="D30" s="295" t="s">
        <v>105</v>
      </c>
      <c r="E30" s="295"/>
      <c r="F30" s="295" t="s">
        <v>105</v>
      </c>
      <c r="G30" s="295"/>
      <c r="H30" s="295" t="s">
        <v>105</v>
      </c>
      <c r="I30" s="295"/>
      <c r="J30" s="295" t="s">
        <v>105</v>
      </c>
      <c r="K30" s="295" t="s">
        <v>105</v>
      </c>
      <c r="L30" s="295" t="s">
        <v>105</v>
      </c>
      <c r="M30" s="295" t="s">
        <v>105</v>
      </c>
      <c r="N30" s="297"/>
      <c r="O30" s="297"/>
      <c r="P30" s="297"/>
      <c r="Q30" s="295">
        <v>100</v>
      </c>
      <c r="R30" s="295">
        <v>100</v>
      </c>
      <c r="S30" s="295">
        <v>100</v>
      </c>
      <c r="T30" s="295">
        <v>100</v>
      </c>
      <c r="U30" s="295">
        <v>100</v>
      </c>
      <c r="V30" s="295">
        <v>100</v>
      </c>
      <c r="W30" s="295">
        <v>100</v>
      </c>
    </row>
    <row r="31" spans="1:23" ht="15" customHeight="1">
      <c r="A31" s="292"/>
      <c r="B31" s="296"/>
      <c r="C31" s="296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7"/>
      <c r="O31" s="297"/>
      <c r="P31" s="297"/>
      <c r="Q31" s="295"/>
      <c r="R31" s="295"/>
      <c r="S31" s="295"/>
      <c r="T31" s="295"/>
      <c r="U31" s="295"/>
      <c r="V31" s="295"/>
      <c r="W31" s="295"/>
    </row>
    <row r="32" spans="1:23" ht="14.25" customHeight="1">
      <c r="A32" s="292"/>
      <c r="B32" s="296"/>
      <c r="C32" s="296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7"/>
      <c r="O32" s="297"/>
      <c r="P32" s="297"/>
      <c r="Q32" s="295"/>
      <c r="R32" s="295"/>
      <c r="S32" s="295"/>
      <c r="T32" s="295"/>
      <c r="U32" s="295"/>
      <c r="V32" s="295"/>
      <c r="W32" s="295"/>
    </row>
    <row r="33" spans="1:23" ht="12.75" hidden="1">
      <c r="A33" s="292"/>
      <c r="B33" s="296"/>
      <c r="C33" s="296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7"/>
      <c r="O33" s="297"/>
      <c r="P33" s="297"/>
      <c r="Q33" s="295"/>
      <c r="R33" s="295"/>
      <c r="S33" s="295"/>
      <c r="T33" s="295"/>
      <c r="U33" s="295"/>
      <c r="V33" s="295"/>
      <c r="W33" s="295"/>
    </row>
    <row r="34" spans="1:24" ht="29.25" customHeight="1">
      <c r="A34" s="292">
        <v>1.5</v>
      </c>
      <c r="B34" s="296" t="s">
        <v>118</v>
      </c>
      <c r="C34" s="296"/>
      <c r="D34" s="298" t="s">
        <v>119</v>
      </c>
      <c r="E34" s="298"/>
      <c r="F34" s="299" t="s">
        <v>120</v>
      </c>
      <c r="G34" s="299"/>
      <c r="H34" s="300">
        <f>J34+K34+L34+M34+N34+O34+P34</f>
        <v>79175.59999999999</v>
      </c>
      <c r="I34" s="300"/>
      <c r="J34" s="119">
        <v>9755</v>
      </c>
      <c r="K34" s="119">
        <v>11559</v>
      </c>
      <c r="L34" s="119">
        <f>13404.4-771+0.1</f>
        <v>12633.5</v>
      </c>
      <c r="M34" s="119">
        <v>13335.2</v>
      </c>
      <c r="N34" s="273">
        <v>13673.5</v>
      </c>
      <c r="O34" s="120">
        <v>10293.5</v>
      </c>
      <c r="P34" s="120">
        <v>7925.9</v>
      </c>
      <c r="Q34" s="31"/>
      <c r="R34" s="31"/>
      <c r="S34" s="31"/>
      <c r="T34" s="31"/>
      <c r="U34" s="31"/>
      <c r="V34" s="31"/>
      <c r="W34" s="31"/>
      <c r="X34" s="46"/>
    </row>
    <row r="35" spans="1:23" ht="42" customHeight="1">
      <c r="A35" s="292"/>
      <c r="B35" s="296"/>
      <c r="C35" s="296"/>
      <c r="D35" s="298" t="s">
        <v>121</v>
      </c>
      <c r="E35" s="298"/>
      <c r="F35" s="299" t="s">
        <v>122</v>
      </c>
      <c r="G35" s="299"/>
      <c r="H35" s="300">
        <f>J35+K35+L35+M35</f>
        <v>3270.3</v>
      </c>
      <c r="I35" s="300"/>
      <c r="J35" s="119"/>
      <c r="K35" s="119"/>
      <c r="L35" s="119">
        <f>2499.3+771</f>
        <v>3270.3</v>
      </c>
      <c r="M35" s="119"/>
      <c r="N35" s="120"/>
      <c r="O35" s="120"/>
      <c r="P35" s="120"/>
      <c r="Q35" s="31"/>
      <c r="R35" s="31"/>
      <c r="S35" s="31"/>
      <c r="T35" s="31"/>
      <c r="U35" s="31"/>
      <c r="V35" s="31"/>
      <c r="W35" s="77" t="s">
        <v>105</v>
      </c>
    </row>
    <row r="36" spans="1:23" ht="108.75" customHeight="1">
      <c r="A36" s="292">
        <v>1.6</v>
      </c>
      <c r="B36" s="296" t="s">
        <v>123</v>
      </c>
      <c r="C36" s="296"/>
      <c r="D36" s="298" t="s">
        <v>124</v>
      </c>
      <c r="E36" s="298"/>
      <c r="F36" s="299" t="s">
        <v>122</v>
      </c>
      <c r="G36" s="299"/>
      <c r="H36" s="295" t="s">
        <v>125</v>
      </c>
      <c r="I36" s="295"/>
      <c r="J36" s="295" t="s">
        <v>125</v>
      </c>
      <c r="K36" s="295" t="s">
        <v>125</v>
      </c>
      <c r="L36" s="295" t="s">
        <v>125</v>
      </c>
      <c r="M36" s="295" t="s">
        <v>125</v>
      </c>
      <c r="N36" s="295"/>
      <c r="O36" s="295"/>
      <c r="P36" s="295"/>
      <c r="Q36" s="295"/>
      <c r="R36" s="295"/>
      <c r="S36" s="295"/>
      <c r="T36" s="295"/>
      <c r="U36" s="295"/>
      <c r="V36" s="295"/>
      <c r="W36" s="292" t="s">
        <v>105</v>
      </c>
    </row>
    <row r="37" spans="1:23" ht="15" customHeight="1">
      <c r="A37" s="292"/>
      <c r="B37" s="296"/>
      <c r="C37" s="296"/>
      <c r="D37" s="298"/>
      <c r="E37" s="298"/>
      <c r="F37" s="299"/>
      <c r="G37" s="299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2"/>
    </row>
    <row r="38" spans="1:23" ht="15" customHeight="1">
      <c r="A38" s="292"/>
      <c r="B38" s="296"/>
      <c r="C38" s="296"/>
      <c r="D38" s="298"/>
      <c r="E38" s="298"/>
      <c r="F38" s="299"/>
      <c r="G38" s="299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2"/>
    </row>
    <row r="39" spans="1:23" ht="11.25" customHeight="1">
      <c r="A39" s="292"/>
      <c r="B39" s="296"/>
      <c r="C39" s="296"/>
      <c r="D39" s="298"/>
      <c r="E39" s="298"/>
      <c r="F39" s="299"/>
      <c r="G39" s="299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2"/>
    </row>
    <row r="40" spans="1:23" ht="11.25" customHeight="1" hidden="1" thickBot="1">
      <c r="A40" s="292"/>
      <c r="B40" s="296"/>
      <c r="C40" s="296"/>
      <c r="D40" s="298"/>
      <c r="E40" s="298"/>
      <c r="F40" s="299"/>
      <c r="G40" s="299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2"/>
    </row>
    <row r="41" spans="1:23" ht="169.5" customHeight="1">
      <c r="A41" s="292">
        <v>1.7</v>
      </c>
      <c r="B41" s="294" t="s">
        <v>126</v>
      </c>
      <c r="C41" s="294"/>
      <c r="D41" s="298" t="s">
        <v>124</v>
      </c>
      <c r="E41" s="298"/>
      <c r="F41" s="299" t="s">
        <v>122</v>
      </c>
      <c r="G41" s="299"/>
      <c r="H41" s="300">
        <f>J41+K41+L41+M41+N41+O41+P41</f>
        <v>5504.3</v>
      </c>
      <c r="I41" s="300"/>
      <c r="J41" s="300">
        <v>777.9</v>
      </c>
      <c r="K41" s="300">
        <v>735</v>
      </c>
      <c r="L41" s="300">
        <v>818.9</v>
      </c>
      <c r="M41" s="300">
        <v>734.1</v>
      </c>
      <c r="N41" s="300">
        <v>812.8</v>
      </c>
      <c r="O41" s="300">
        <v>812.8</v>
      </c>
      <c r="P41" s="312">
        <v>812.8</v>
      </c>
      <c r="Q41" s="295"/>
      <c r="R41" s="295"/>
      <c r="S41" s="295"/>
      <c r="T41" s="295"/>
      <c r="U41" s="295"/>
      <c r="V41" s="295"/>
      <c r="W41" s="292"/>
    </row>
    <row r="42" spans="1:23" ht="15" customHeight="1" hidden="1" thickBot="1">
      <c r="A42" s="292"/>
      <c r="B42" s="294"/>
      <c r="C42" s="294"/>
      <c r="D42" s="298"/>
      <c r="E42" s="298"/>
      <c r="F42" s="299"/>
      <c r="G42" s="299"/>
      <c r="H42" s="300"/>
      <c r="I42" s="300"/>
      <c r="J42" s="300"/>
      <c r="K42" s="300"/>
      <c r="L42" s="300"/>
      <c r="M42" s="300"/>
      <c r="N42" s="300"/>
      <c r="O42" s="300"/>
      <c r="P42" s="312"/>
      <c r="Q42" s="295"/>
      <c r="R42" s="295"/>
      <c r="S42" s="295"/>
      <c r="T42" s="295"/>
      <c r="U42" s="295"/>
      <c r="V42" s="295"/>
      <c r="W42" s="292"/>
    </row>
    <row r="43" spans="1:23" ht="15" customHeight="1" hidden="1" thickBot="1">
      <c r="A43" s="292"/>
      <c r="B43" s="294"/>
      <c r="C43" s="294"/>
      <c r="D43" s="298"/>
      <c r="E43" s="298"/>
      <c r="F43" s="299"/>
      <c r="G43" s="299"/>
      <c r="H43" s="300"/>
      <c r="I43" s="300"/>
      <c r="J43" s="300"/>
      <c r="K43" s="300"/>
      <c r="L43" s="300"/>
      <c r="M43" s="300"/>
      <c r="N43" s="300"/>
      <c r="O43" s="300"/>
      <c r="P43" s="312"/>
      <c r="Q43" s="295"/>
      <c r="R43" s="295"/>
      <c r="S43" s="295"/>
      <c r="T43" s="295"/>
      <c r="U43" s="295"/>
      <c r="V43" s="295"/>
      <c r="W43" s="292"/>
    </row>
    <row r="44" spans="1:23" ht="15" customHeight="1" hidden="1" thickBot="1">
      <c r="A44" s="292"/>
      <c r="B44" s="294"/>
      <c r="C44" s="294"/>
      <c r="D44" s="298"/>
      <c r="E44" s="298"/>
      <c r="F44" s="299"/>
      <c r="G44" s="299"/>
      <c r="H44" s="300"/>
      <c r="I44" s="300"/>
      <c r="J44" s="300"/>
      <c r="K44" s="300"/>
      <c r="L44" s="300"/>
      <c r="M44" s="300"/>
      <c r="N44" s="300"/>
      <c r="O44" s="300"/>
      <c r="P44" s="312"/>
      <c r="Q44" s="295"/>
      <c r="R44" s="295"/>
      <c r="S44" s="295"/>
      <c r="T44" s="295"/>
      <c r="U44" s="295"/>
      <c r="V44" s="295"/>
      <c r="W44" s="292"/>
    </row>
    <row r="45" spans="1:23" ht="12.75" hidden="1">
      <c r="A45" s="292"/>
      <c r="B45" s="294"/>
      <c r="C45" s="294"/>
      <c r="D45" s="298"/>
      <c r="E45" s="298"/>
      <c r="F45" s="299"/>
      <c r="G45" s="299"/>
      <c r="H45" s="300"/>
      <c r="I45" s="300"/>
      <c r="J45" s="300"/>
      <c r="K45" s="300"/>
      <c r="L45" s="300"/>
      <c r="M45" s="300"/>
      <c r="N45" s="300"/>
      <c r="O45" s="300"/>
      <c r="P45" s="312"/>
      <c r="Q45" s="295"/>
      <c r="R45" s="295"/>
      <c r="S45" s="295"/>
      <c r="T45" s="295"/>
      <c r="U45" s="295"/>
      <c r="V45" s="295"/>
      <c r="W45" s="292"/>
    </row>
    <row r="46" spans="1:23" ht="168.75" customHeight="1">
      <c r="A46" s="292">
        <v>1.8</v>
      </c>
      <c r="B46" s="294" t="s">
        <v>127</v>
      </c>
      <c r="C46" s="294"/>
      <c r="D46" s="298" t="s">
        <v>124</v>
      </c>
      <c r="E46" s="298"/>
      <c r="F46" s="299" t="s">
        <v>122</v>
      </c>
      <c r="G46" s="299"/>
      <c r="H46" s="301">
        <f>J46+K46+L46+M46+N46+O46+P46</f>
        <v>75969.9</v>
      </c>
      <c r="I46" s="301"/>
      <c r="J46" s="301">
        <v>11270.9</v>
      </c>
      <c r="K46" s="301">
        <v>11938.4</v>
      </c>
      <c r="L46" s="301">
        <v>10829.7</v>
      </c>
      <c r="M46" s="301">
        <v>10948.5</v>
      </c>
      <c r="N46" s="303">
        <v>10432.9</v>
      </c>
      <c r="O46" s="301">
        <v>10079.5</v>
      </c>
      <c r="P46" s="301">
        <v>10470</v>
      </c>
      <c r="Q46" s="236"/>
      <c r="R46" s="236"/>
      <c r="S46" s="236"/>
      <c r="T46" s="236"/>
      <c r="U46" s="236"/>
      <c r="V46" s="236"/>
      <c r="W46" s="292" t="s">
        <v>105</v>
      </c>
    </row>
    <row r="47" spans="1:23" ht="2.25" customHeight="1">
      <c r="A47" s="292"/>
      <c r="B47" s="294"/>
      <c r="C47" s="294"/>
      <c r="D47" s="298"/>
      <c r="E47" s="298"/>
      <c r="F47" s="299"/>
      <c r="G47" s="299"/>
      <c r="H47" s="301"/>
      <c r="I47" s="301"/>
      <c r="J47" s="301"/>
      <c r="K47" s="301"/>
      <c r="L47" s="301"/>
      <c r="M47" s="301"/>
      <c r="N47" s="303"/>
      <c r="O47" s="301"/>
      <c r="P47" s="301"/>
      <c r="Q47" s="236"/>
      <c r="R47" s="236"/>
      <c r="S47" s="236"/>
      <c r="T47" s="236"/>
      <c r="U47" s="236"/>
      <c r="V47" s="236"/>
      <c r="W47" s="292"/>
    </row>
    <row r="48" spans="1:23" ht="15.75" customHeight="1" hidden="1" thickBot="1">
      <c r="A48" s="292"/>
      <c r="B48" s="294"/>
      <c r="C48" s="294"/>
      <c r="D48" s="298"/>
      <c r="E48" s="298"/>
      <c r="F48" s="299"/>
      <c r="G48" s="299"/>
      <c r="H48" s="301"/>
      <c r="I48" s="301"/>
      <c r="J48" s="301"/>
      <c r="K48" s="301"/>
      <c r="L48" s="301"/>
      <c r="M48" s="301"/>
      <c r="N48" s="303"/>
      <c r="O48" s="301"/>
      <c r="P48" s="301"/>
      <c r="Q48" s="236"/>
      <c r="R48" s="236"/>
      <c r="S48" s="236"/>
      <c r="T48" s="236"/>
      <c r="U48" s="236"/>
      <c r="V48" s="236"/>
      <c r="W48" s="292"/>
    </row>
    <row r="49" spans="1:23" ht="15.75" customHeight="1" hidden="1" thickBot="1">
      <c r="A49" s="292"/>
      <c r="B49" s="294"/>
      <c r="C49" s="294"/>
      <c r="D49" s="298"/>
      <c r="E49" s="298"/>
      <c r="F49" s="299"/>
      <c r="G49" s="299"/>
      <c r="H49" s="301"/>
      <c r="I49" s="301"/>
      <c r="J49" s="301"/>
      <c r="K49" s="301"/>
      <c r="L49" s="301"/>
      <c r="M49" s="301"/>
      <c r="N49" s="303"/>
      <c r="O49" s="301"/>
      <c r="P49" s="301"/>
      <c r="Q49" s="236"/>
      <c r="R49" s="236"/>
      <c r="S49" s="236"/>
      <c r="T49" s="236"/>
      <c r="U49" s="236"/>
      <c r="V49" s="236"/>
      <c r="W49" s="292"/>
    </row>
    <row r="50" spans="1:23" ht="15.75" customHeight="1" hidden="1" thickBot="1">
      <c r="A50" s="292"/>
      <c r="B50" s="294"/>
      <c r="C50" s="294"/>
      <c r="D50" s="298"/>
      <c r="E50" s="298"/>
      <c r="F50" s="299"/>
      <c r="G50" s="299"/>
      <c r="H50" s="301"/>
      <c r="I50" s="301"/>
      <c r="J50" s="301"/>
      <c r="K50" s="301"/>
      <c r="L50" s="301"/>
      <c r="M50" s="301"/>
      <c r="N50" s="303"/>
      <c r="O50" s="301"/>
      <c r="P50" s="301"/>
      <c r="Q50" s="236"/>
      <c r="R50" s="236"/>
      <c r="S50" s="236"/>
      <c r="T50" s="236"/>
      <c r="U50" s="236"/>
      <c r="V50" s="236"/>
      <c r="W50" s="292"/>
    </row>
    <row r="51" spans="1:23" ht="22.5" customHeight="1" hidden="1" thickBot="1">
      <c r="A51" s="292"/>
      <c r="B51" s="294"/>
      <c r="C51" s="294"/>
      <c r="D51" s="298"/>
      <c r="E51" s="298"/>
      <c r="F51" s="299"/>
      <c r="G51" s="299"/>
      <c r="H51" s="301"/>
      <c r="I51" s="301"/>
      <c r="J51" s="301"/>
      <c r="K51" s="301"/>
      <c r="L51" s="301"/>
      <c r="M51" s="301"/>
      <c r="N51" s="303"/>
      <c r="O51" s="301"/>
      <c r="P51" s="301"/>
      <c r="Q51" s="236"/>
      <c r="R51" s="236"/>
      <c r="S51" s="236"/>
      <c r="T51" s="236"/>
      <c r="U51" s="236"/>
      <c r="V51" s="236"/>
      <c r="W51" s="292"/>
    </row>
    <row r="52" spans="1:23" ht="15.75">
      <c r="A52" s="293" t="s">
        <v>128</v>
      </c>
      <c r="B52" s="293"/>
      <c r="C52" s="293"/>
      <c r="D52" s="293"/>
      <c r="E52" s="293"/>
      <c r="F52" s="305" t="s">
        <v>129</v>
      </c>
      <c r="G52" s="305"/>
      <c r="H52" s="266">
        <f>J52+K52+L52+M52+N52+O52+P52</f>
        <v>163920.09999999998</v>
      </c>
      <c r="I52" s="266"/>
      <c r="J52" s="266">
        <f aca="true" t="shared" si="0" ref="J52:P52">J34+J35+J41+J46</f>
        <v>21803.8</v>
      </c>
      <c r="K52" s="266">
        <f>K34+K35+K41+K46</f>
        <v>24232.4</v>
      </c>
      <c r="L52" s="266">
        <f>L34+L35+L41+L46</f>
        <v>27552.4</v>
      </c>
      <c r="M52" s="266">
        <f>M34+M35+M41+M46</f>
        <v>25017.800000000003</v>
      </c>
      <c r="N52" s="266">
        <f t="shared" si="0"/>
        <v>24919.199999999997</v>
      </c>
      <c r="O52" s="266">
        <f t="shared" si="0"/>
        <v>21185.8</v>
      </c>
      <c r="P52" s="266">
        <f t="shared" si="0"/>
        <v>19208.699999999997</v>
      </c>
      <c r="Q52" s="271"/>
      <c r="R52" s="271"/>
      <c r="S52" s="271"/>
      <c r="T52" s="271"/>
      <c r="U52" s="271"/>
      <c r="V52" s="271"/>
      <c r="W52" s="77" t="s">
        <v>105</v>
      </c>
    </row>
    <row r="53" spans="1:23" ht="12.75" customHeight="1">
      <c r="A53" s="293"/>
      <c r="B53" s="293"/>
      <c r="C53" s="293"/>
      <c r="D53" s="293"/>
      <c r="E53" s="293"/>
      <c r="F53" s="304" t="s">
        <v>130</v>
      </c>
      <c r="G53" s="304"/>
      <c r="H53" s="263">
        <f>J53+K53+L53+M53+N53+O53+P53</f>
        <v>84744.5</v>
      </c>
      <c r="I53" s="263"/>
      <c r="J53" s="263">
        <v>12048.8</v>
      </c>
      <c r="K53" s="263">
        <f aca="true" t="shared" si="1" ref="K53:P53">K35+K41+K46</f>
        <v>12673.4</v>
      </c>
      <c r="L53" s="263">
        <f t="shared" si="1"/>
        <v>14918.900000000001</v>
      </c>
      <c r="M53" s="263">
        <f t="shared" si="1"/>
        <v>11682.6</v>
      </c>
      <c r="N53" s="263">
        <f t="shared" si="1"/>
        <v>11245.699999999999</v>
      </c>
      <c r="O53" s="263">
        <f t="shared" si="1"/>
        <v>10892.3</v>
      </c>
      <c r="P53" s="263">
        <f t="shared" si="1"/>
        <v>11282.8</v>
      </c>
      <c r="Q53" s="272"/>
      <c r="R53" s="272"/>
      <c r="S53" s="272"/>
      <c r="T53" s="272"/>
      <c r="U53" s="272"/>
      <c r="V53" s="272"/>
      <c r="W53" s="292" t="s">
        <v>105</v>
      </c>
    </row>
    <row r="54" spans="1:23" ht="9" customHeight="1">
      <c r="A54" s="293"/>
      <c r="B54" s="293"/>
      <c r="C54" s="293"/>
      <c r="D54" s="293"/>
      <c r="E54" s="293"/>
      <c r="F54" s="304"/>
      <c r="G54" s="304"/>
      <c r="H54" s="263"/>
      <c r="I54" s="263"/>
      <c r="J54" s="263"/>
      <c r="K54" s="263"/>
      <c r="L54" s="263"/>
      <c r="M54" s="263"/>
      <c r="N54" s="263"/>
      <c r="O54" s="263"/>
      <c r="P54" s="242"/>
      <c r="Q54" s="77"/>
      <c r="R54" s="77"/>
      <c r="S54" s="77"/>
      <c r="T54" s="77"/>
      <c r="U54" s="77"/>
      <c r="V54" s="77"/>
      <c r="W54" s="292"/>
    </row>
    <row r="55" spans="1:23" ht="15" customHeight="1">
      <c r="A55" s="293"/>
      <c r="B55" s="293"/>
      <c r="C55" s="293"/>
      <c r="D55" s="293"/>
      <c r="E55" s="293"/>
      <c r="F55" s="304" t="s">
        <v>120</v>
      </c>
      <c r="G55" s="304"/>
      <c r="H55" s="263">
        <f>J55+K55+L55+M55+N55+O55+P55</f>
        <v>79175.6</v>
      </c>
      <c r="I55" s="263"/>
      <c r="J55" s="263">
        <f aca="true" t="shared" si="2" ref="J55:P55">J52-J53</f>
        <v>9755</v>
      </c>
      <c r="K55" s="263">
        <f t="shared" si="2"/>
        <v>11559.000000000002</v>
      </c>
      <c r="L55" s="263">
        <f t="shared" si="2"/>
        <v>12633.5</v>
      </c>
      <c r="M55" s="263">
        <f t="shared" si="2"/>
        <v>13335.200000000003</v>
      </c>
      <c r="N55" s="263">
        <f t="shared" si="2"/>
        <v>13673.499999999998</v>
      </c>
      <c r="O55" s="263">
        <f t="shared" si="2"/>
        <v>10293.5</v>
      </c>
      <c r="P55" s="263">
        <f t="shared" si="2"/>
        <v>7925.899999999998</v>
      </c>
      <c r="Q55" s="246"/>
      <c r="R55" s="246"/>
      <c r="S55" s="246"/>
      <c r="T55" s="246"/>
      <c r="U55" s="246"/>
      <c r="V55" s="246"/>
      <c r="W55" s="292" t="s">
        <v>105</v>
      </c>
    </row>
    <row r="56" spans="1:23" ht="9" customHeight="1">
      <c r="A56" s="293"/>
      <c r="B56" s="293"/>
      <c r="C56" s="293"/>
      <c r="D56" s="293"/>
      <c r="E56" s="293"/>
      <c r="F56" s="304"/>
      <c r="G56" s="304"/>
      <c r="H56" s="250"/>
      <c r="I56" s="250"/>
      <c r="J56" s="250"/>
      <c r="K56" s="250"/>
      <c r="L56" s="250"/>
      <c r="M56" s="250"/>
      <c r="N56" s="261"/>
      <c r="O56" s="261"/>
      <c r="P56" s="261"/>
      <c r="Q56" s="77"/>
      <c r="R56" s="77"/>
      <c r="S56" s="77"/>
      <c r="T56" s="77"/>
      <c r="U56" s="77"/>
      <c r="V56" s="77"/>
      <c r="W56" s="292"/>
    </row>
    <row r="58" spans="8:16" ht="12.75">
      <c r="H58" s="122">
        <f>J58+K58+L58+M58+N58+O58+P58</f>
        <v>163920.09999999998</v>
      </c>
      <c r="I58" s="122"/>
      <c r="J58" s="122">
        <f aca="true" t="shared" si="3" ref="J58:P58">J53+J55</f>
        <v>21803.8</v>
      </c>
      <c r="K58" s="122">
        <f t="shared" si="3"/>
        <v>24232.4</v>
      </c>
      <c r="L58" s="122">
        <f t="shared" si="3"/>
        <v>27552.4</v>
      </c>
      <c r="M58" s="122">
        <f t="shared" si="3"/>
        <v>25017.800000000003</v>
      </c>
      <c r="N58" s="122">
        <f t="shared" si="3"/>
        <v>24919.199999999997</v>
      </c>
      <c r="O58" s="122">
        <f t="shared" si="3"/>
        <v>21185.8</v>
      </c>
      <c r="P58" s="122">
        <f t="shared" si="3"/>
        <v>19208.699999999997</v>
      </c>
    </row>
    <row r="59" spans="8:16" ht="12.75">
      <c r="H59" s="122"/>
      <c r="I59" s="122"/>
      <c r="J59" s="122"/>
      <c r="K59" s="122"/>
      <c r="L59" s="122"/>
      <c r="M59" s="122"/>
      <c r="N59" s="122"/>
      <c r="O59" s="122"/>
      <c r="P59" s="122"/>
    </row>
    <row r="60" spans="8:16" ht="12.75">
      <c r="H60" s="122">
        <f>J52+K52+L52+M52+N52+O52+P52</f>
        <v>163920.09999999998</v>
      </c>
      <c r="I60" s="122"/>
      <c r="J60" s="122"/>
      <c r="K60" s="122"/>
      <c r="L60" s="122"/>
      <c r="M60" s="122"/>
      <c r="N60" s="122"/>
      <c r="O60" s="122"/>
      <c r="P60" s="122"/>
    </row>
    <row r="63" ht="12.75">
      <c r="H63" s="43"/>
    </row>
    <row r="66" ht="12.75">
      <c r="J66" s="43"/>
    </row>
  </sheetData>
  <sheetProtection/>
  <mergeCells count="181">
    <mergeCell ref="U18:U20"/>
    <mergeCell ref="T18:T20"/>
    <mergeCell ref="S18:S20"/>
    <mergeCell ref="P18:P20"/>
    <mergeCell ref="Q26:Q29"/>
    <mergeCell ref="U36:U40"/>
    <mergeCell ref="W55:W56"/>
    <mergeCell ref="Q36:Q40"/>
    <mergeCell ref="R36:R40"/>
    <mergeCell ref="S36:S40"/>
    <mergeCell ref="T36:T40"/>
    <mergeCell ref="S26:S29"/>
    <mergeCell ref="U30:U33"/>
    <mergeCell ref="V36:V40"/>
    <mergeCell ref="W41:W45"/>
    <mergeCell ref="W36:W40"/>
    <mergeCell ref="V18:V20"/>
    <mergeCell ref="V26:V29"/>
    <mergeCell ref="V30:V33"/>
    <mergeCell ref="V41:V45"/>
    <mergeCell ref="W28:W29"/>
    <mergeCell ref="L1:W1"/>
    <mergeCell ref="O18:O20"/>
    <mergeCell ref="R18:R20"/>
    <mergeCell ref="Q18:Q20"/>
    <mergeCell ref="A21:W21"/>
    <mergeCell ref="M46:M51"/>
    <mergeCell ref="U26:U29"/>
    <mergeCell ref="T26:T29"/>
    <mergeCell ref="T30:T33"/>
    <mergeCell ref="Q30:Q33"/>
    <mergeCell ref="R30:R33"/>
    <mergeCell ref="W53:W54"/>
    <mergeCell ref="W30:W33"/>
    <mergeCell ref="W46:W51"/>
    <mergeCell ref="Q41:Q45"/>
    <mergeCell ref="U41:U45"/>
    <mergeCell ref="S41:S45"/>
    <mergeCell ref="P46:P51"/>
    <mergeCell ref="N13:N17"/>
    <mergeCell ref="S13:S17"/>
    <mergeCell ref="W18:W20"/>
    <mergeCell ref="O46:O51"/>
    <mergeCell ref="P30:P33"/>
    <mergeCell ref="O30:O33"/>
    <mergeCell ref="P41:P45"/>
    <mergeCell ref="O13:O17"/>
    <mergeCell ref="W13:W17"/>
    <mergeCell ref="T41:T45"/>
    <mergeCell ref="S30:S33"/>
    <mergeCell ref="J36:J40"/>
    <mergeCell ref="O36:O40"/>
    <mergeCell ref="N36:N40"/>
    <mergeCell ref="K36:K40"/>
    <mergeCell ref="L36:L40"/>
    <mergeCell ref="O41:O45"/>
    <mergeCell ref="L30:L33"/>
    <mergeCell ref="M36:M40"/>
    <mergeCell ref="L15:L17"/>
    <mergeCell ref="M15:M17"/>
    <mergeCell ref="A2:W2"/>
    <mergeCell ref="A3:W3"/>
    <mergeCell ref="A4:W4"/>
    <mergeCell ref="A5:W5"/>
    <mergeCell ref="Q9:W9"/>
    <mergeCell ref="V13:V17"/>
    <mergeCell ref="F55:G56"/>
    <mergeCell ref="A52:E56"/>
    <mergeCell ref="F52:G52"/>
    <mergeCell ref="F53:G54"/>
    <mergeCell ref="A6:W6"/>
    <mergeCell ref="A7:W7"/>
    <mergeCell ref="U13:U17"/>
    <mergeCell ref="T13:T17"/>
    <mergeCell ref="R13:R17"/>
    <mergeCell ref="Q13:Q17"/>
    <mergeCell ref="A46:A51"/>
    <mergeCell ref="R41:R45"/>
    <mergeCell ref="A23:W23"/>
    <mergeCell ref="L46:L51"/>
    <mergeCell ref="N41:N45"/>
    <mergeCell ref="K41:K45"/>
    <mergeCell ref="N46:N51"/>
    <mergeCell ref="L41:L45"/>
    <mergeCell ref="H46:I51"/>
    <mergeCell ref="J41:J45"/>
    <mergeCell ref="K46:K51"/>
    <mergeCell ref="J46:J51"/>
    <mergeCell ref="P36:P40"/>
    <mergeCell ref="B41:C45"/>
    <mergeCell ref="D41:E45"/>
    <mergeCell ref="F41:G45"/>
    <mergeCell ref="H41:I45"/>
    <mergeCell ref="M41:M45"/>
    <mergeCell ref="D36:E40"/>
    <mergeCell ref="F36:G40"/>
    <mergeCell ref="H36:I40"/>
    <mergeCell ref="H34:I34"/>
    <mergeCell ref="F34:G34"/>
    <mergeCell ref="B46:C51"/>
    <mergeCell ref="D46:E51"/>
    <mergeCell ref="F46:G51"/>
    <mergeCell ref="A41:A45"/>
    <mergeCell ref="A36:A40"/>
    <mergeCell ref="B36:C40"/>
    <mergeCell ref="N30:N33"/>
    <mergeCell ref="A34:A35"/>
    <mergeCell ref="D35:E35"/>
    <mergeCell ref="F35:G35"/>
    <mergeCell ref="B34:C35"/>
    <mergeCell ref="D34:E34"/>
    <mergeCell ref="H35:I35"/>
    <mergeCell ref="H30:I33"/>
    <mergeCell ref="J30:J33"/>
    <mergeCell ref="K30:K33"/>
    <mergeCell ref="M30:M33"/>
    <mergeCell ref="A30:A33"/>
    <mergeCell ref="B30:C33"/>
    <mergeCell ref="D30:E33"/>
    <mergeCell ref="F30:G33"/>
    <mergeCell ref="A18:A20"/>
    <mergeCell ref="R26:R29"/>
    <mergeCell ref="N26:N29"/>
    <mergeCell ref="O26:O29"/>
    <mergeCell ref="P26:P29"/>
    <mergeCell ref="K26:K29"/>
    <mergeCell ref="L26:L29"/>
    <mergeCell ref="M26:M29"/>
    <mergeCell ref="D24:E24"/>
    <mergeCell ref="F24:G24"/>
    <mergeCell ref="D25:E25"/>
    <mergeCell ref="F25:G25"/>
    <mergeCell ref="H25:I25"/>
    <mergeCell ref="H26:I29"/>
    <mergeCell ref="I18:J20"/>
    <mergeCell ref="K18:K20"/>
    <mergeCell ref="J26:J29"/>
    <mergeCell ref="A22:W22"/>
    <mergeCell ref="N18:N20"/>
    <mergeCell ref="B24:C24"/>
    <mergeCell ref="B18:B20"/>
    <mergeCell ref="C18:D20"/>
    <mergeCell ref="E18:F20"/>
    <mergeCell ref="G15:H17"/>
    <mergeCell ref="H24:I24"/>
    <mergeCell ref="A26:A29"/>
    <mergeCell ref="B26:C29"/>
    <mergeCell ref="D26:E29"/>
    <mergeCell ref="F26:G29"/>
    <mergeCell ref="B25:C25"/>
    <mergeCell ref="A9:A10"/>
    <mergeCell ref="G11:H11"/>
    <mergeCell ref="I11:J11"/>
    <mergeCell ref="A15:A17"/>
    <mergeCell ref="B15:B17"/>
    <mergeCell ref="C15:D17"/>
    <mergeCell ref="E15:F17"/>
    <mergeCell ref="I15:J17"/>
    <mergeCell ref="I10:J10"/>
    <mergeCell ref="H9:P9"/>
    <mergeCell ref="M13:M14"/>
    <mergeCell ref="K13:K14"/>
    <mergeCell ref="L18:L20"/>
    <mergeCell ref="M18:M20"/>
    <mergeCell ref="G18:H20"/>
    <mergeCell ref="P13:P17"/>
    <mergeCell ref="K15:K17"/>
    <mergeCell ref="A12:W12"/>
    <mergeCell ref="A13:A14"/>
    <mergeCell ref="B13:B14"/>
    <mergeCell ref="C13:D14"/>
    <mergeCell ref="E13:F14"/>
    <mergeCell ref="G13:H14"/>
    <mergeCell ref="I13:J14"/>
    <mergeCell ref="L13:L14"/>
    <mergeCell ref="B9:B10"/>
    <mergeCell ref="C9:D10"/>
    <mergeCell ref="E9:F10"/>
    <mergeCell ref="G10:H10"/>
    <mergeCell ref="C11:D11"/>
    <mergeCell ref="E11:F11"/>
  </mergeCells>
  <printOptions/>
  <pageMargins left="0.12" right="0.2" top="0.75" bottom="0.27" header="0.5" footer="0.3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C12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8.8515625" style="0" customWidth="1"/>
    <col min="2" max="2" width="10.140625" style="0" bestFit="1" customWidth="1"/>
    <col min="3" max="3" width="10.7109375" style="0" customWidth="1"/>
    <col min="4" max="4" width="13.00390625" style="0" customWidth="1"/>
    <col min="6" max="7" width="11.140625" style="50" bestFit="1" customWidth="1"/>
    <col min="8" max="8" width="12.140625" style="50" bestFit="1" customWidth="1"/>
    <col min="9" max="9" width="10.8515625" style="55" customWidth="1"/>
    <col min="10" max="10" width="10.140625" style="55" bestFit="1" customWidth="1"/>
    <col min="11" max="11" width="11.8515625" style="55" customWidth="1"/>
    <col min="14" max="14" width="10.140625" style="87" customWidth="1"/>
    <col min="17" max="17" width="9.140625" style="87" customWidth="1"/>
    <col min="18" max="19" width="9.140625" style="91" customWidth="1"/>
    <col min="20" max="20" width="9.140625" style="92" customWidth="1"/>
    <col min="23" max="23" width="9.140625" style="87" customWidth="1"/>
    <col min="26" max="26" width="9.140625" style="87" customWidth="1"/>
  </cols>
  <sheetData>
    <row r="1" spans="2:29" s="59" customFormat="1" ht="16.5" customHeight="1">
      <c r="B1" s="531" t="s">
        <v>20</v>
      </c>
      <c r="C1" s="532"/>
      <c r="D1" s="533"/>
      <c r="F1" s="519">
        <v>1</v>
      </c>
      <c r="G1" s="520"/>
      <c r="H1" s="521"/>
      <c r="I1" s="522">
        <v>2</v>
      </c>
      <c r="J1" s="523"/>
      <c r="K1" s="524"/>
      <c r="L1" s="525">
        <v>3</v>
      </c>
      <c r="M1" s="526"/>
      <c r="N1" s="527"/>
      <c r="O1" s="528">
        <v>4</v>
      </c>
      <c r="P1" s="529"/>
      <c r="Q1" s="530"/>
      <c r="R1" s="534">
        <v>5</v>
      </c>
      <c r="S1" s="535"/>
      <c r="T1" s="536"/>
      <c r="U1" s="537">
        <v>6</v>
      </c>
      <c r="V1" s="538"/>
      <c r="W1" s="539"/>
      <c r="X1" s="540">
        <v>7</v>
      </c>
      <c r="Y1" s="541"/>
      <c r="Z1" s="542"/>
      <c r="AA1" s="516">
        <v>8</v>
      </c>
      <c r="AB1" s="517"/>
      <c r="AC1" s="518"/>
    </row>
    <row r="2" spans="2:29" s="51" customFormat="1" ht="20.25" customHeight="1">
      <c r="B2" s="59" t="s">
        <v>21</v>
      </c>
      <c r="C2" s="59" t="s">
        <v>22</v>
      </c>
      <c r="D2" s="59" t="s">
        <v>19</v>
      </c>
      <c r="E2" s="51" t="s">
        <v>24</v>
      </c>
      <c r="F2" s="52" t="s">
        <v>18</v>
      </c>
      <c r="G2" s="52" t="s">
        <v>17</v>
      </c>
      <c r="H2" s="83" t="s">
        <v>19</v>
      </c>
      <c r="I2" s="54" t="s">
        <v>18</v>
      </c>
      <c r="J2" s="54" t="s">
        <v>17</v>
      </c>
      <c r="K2" s="84" t="s">
        <v>19</v>
      </c>
      <c r="L2" s="56" t="s">
        <v>18</v>
      </c>
      <c r="M2" s="56" t="s">
        <v>17</v>
      </c>
      <c r="N2" s="86" t="s">
        <v>19</v>
      </c>
      <c r="O2" s="57" t="s">
        <v>18</v>
      </c>
      <c r="P2" s="57" t="s">
        <v>17</v>
      </c>
      <c r="Q2" s="88" t="s">
        <v>19</v>
      </c>
      <c r="R2" s="89" t="s">
        <v>18</v>
      </c>
      <c r="S2" s="89" t="s">
        <v>17</v>
      </c>
      <c r="T2" s="90" t="s">
        <v>19</v>
      </c>
      <c r="U2" s="58" t="s">
        <v>18</v>
      </c>
      <c r="V2" s="58" t="s">
        <v>17</v>
      </c>
      <c r="W2" s="93" t="s">
        <v>19</v>
      </c>
      <c r="X2" s="60" t="s">
        <v>18</v>
      </c>
      <c r="Y2" s="60" t="s">
        <v>17</v>
      </c>
      <c r="Z2" s="94" t="s">
        <v>19</v>
      </c>
      <c r="AA2" s="61" t="s">
        <v>18</v>
      </c>
      <c r="AB2" s="61" t="s">
        <v>17</v>
      </c>
      <c r="AC2" s="61" t="s">
        <v>19</v>
      </c>
    </row>
    <row r="3" spans="2:29" s="51" customFormat="1" ht="20.25" customHeight="1">
      <c r="B3" s="114">
        <f aca="true" t="shared" si="0" ref="B3:C9">F3+I3+L3+O3+R3+U3+X3+AA3</f>
        <v>117789.29999999999</v>
      </c>
      <c r="C3" s="114">
        <f t="shared" si="0"/>
        <v>45839.6</v>
      </c>
      <c r="D3" s="114">
        <f aca="true" t="shared" si="1" ref="D3:D10">B3+C3</f>
        <v>163628.9</v>
      </c>
      <c r="E3" s="204">
        <v>2014</v>
      </c>
      <c r="F3" s="95">
        <v>12048.8</v>
      </c>
      <c r="G3" s="95">
        <v>9755</v>
      </c>
      <c r="H3" s="96">
        <f>F3+G3</f>
        <v>21803.8</v>
      </c>
      <c r="I3" s="99">
        <v>93536.9</v>
      </c>
      <c r="J3" s="99">
        <v>23371.8</v>
      </c>
      <c r="K3" s="100">
        <f>I3+J3</f>
        <v>116908.7</v>
      </c>
      <c r="L3" s="101"/>
      <c r="M3" s="101">
        <v>7454.6</v>
      </c>
      <c r="N3" s="102">
        <f>L3+M3</f>
        <v>7454.6</v>
      </c>
      <c r="O3" s="103">
        <v>6826.2</v>
      </c>
      <c r="P3" s="103"/>
      <c r="Q3" s="104">
        <f>O3+P3</f>
        <v>6826.2</v>
      </c>
      <c r="R3" s="105">
        <v>5377.4</v>
      </c>
      <c r="S3" s="105"/>
      <c r="T3" s="106">
        <f>R3</f>
        <v>5377.4</v>
      </c>
      <c r="U3" s="109"/>
      <c r="V3" s="109">
        <v>0</v>
      </c>
      <c r="W3" s="110">
        <f>U3+V3</f>
        <v>0</v>
      </c>
      <c r="X3" s="111"/>
      <c r="Y3" s="111">
        <v>0</v>
      </c>
      <c r="Z3" s="112">
        <f>X3+Y3</f>
        <v>0</v>
      </c>
      <c r="AA3" s="113"/>
      <c r="AB3" s="113">
        <v>5258.2</v>
      </c>
      <c r="AC3" s="113">
        <f aca="true" t="shared" si="2" ref="AC3:AC10">AA3+AB3</f>
        <v>5258.2</v>
      </c>
    </row>
    <row r="4" spans="2:29" s="51" customFormat="1" ht="20.25" customHeight="1">
      <c r="B4" s="114">
        <f t="shared" si="0"/>
        <v>114117.1</v>
      </c>
      <c r="C4" s="114">
        <f t="shared" si="0"/>
        <v>46964.7</v>
      </c>
      <c r="D4" s="114">
        <f t="shared" si="1"/>
        <v>161081.8</v>
      </c>
      <c r="E4" s="204">
        <v>2015</v>
      </c>
      <c r="F4" s="95">
        <v>12673.4</v>
      </c>
      <c r="G4" s="95">
        <v>11559</v>
      </c>
      <c r="H4" s="96">
        <f aca="true" t="shared" si="3" ref="H4:H10">F4+G4</f>
        <v>24232.4</v>
      </c>
      <c r="I4" s="99">
        <v>89090</v>
      </c>
      <c r="J4" s="99">
        <v>23208.2</v>
      </c>
      <c r="K4" s="100">
        <f aca="true" t="shared" si="4" ref="K4:K10">I4+J4</f>
        <v>112298.2</v>
      </c>
      <c r="L4" s="101"/>
      <c r="M4" s="101">
        <v>6334.8</v>
      </c>
      <c r="N4" s="102">
        <f aca="true" t="shared" si="5" ref="N4:N10">L4+M4</f>
        <v>6334.8</v>
      </c>
      <c r="O4" s="103">
        <v>7109.1</v>
      </c>
      <c r="P4" s="103"/>
      <c r="Q4" s="104">
        <f aca="true" t="shared" si="6" ref="Q4:Q10">O4+P4</f>
        <v>7109.1</v>
      </c>
      <c r="R4" s="105">
        <v>5244.6</v>
      </c>
      <c r="S4" s="105"/>
      <c r="T4" s="106">
        <f aca="true" t="shared" si="7" ref="T4:T9">R4</f>
        <v>5244.6</v>
      </c>
      <c r="U4" s="109"/>
      <c r="V4" s="109">
        <v>0</v>
      </c>
      <c r="W4" s="110">
        <f aca="true" t="shared" si="8" ref="W4:W10">U4+V4</f>
        <v>0</v>
      </c>
      <c r="X4" s="111"/>
      <c r="Y4" s="111">
        <v>0</v>
      </c>
      <c r="Z4" s="112">
        <f aca="true" t="shared" si="9" ref="Z4:Z10">X4+Y4</f>
        <v>0</v>
      </c>
      <c r="AA4" s="113"/>
      <c r="AB4" s="113">
        <v>5862.7</v>
      </c>
      <c r="AC4" s="113">
        <f t="shared" si="2"/>
        <v>5862.7</v>
      </c>
    </row>
    <row r="5" spans="2:29" s="51" customFormat="1" ht="20.25" customHeight="1">
      <c r="B5" s="114">
        <f t="shared" si="0"/>
        <v>127160.01</v>
      </c>
      <c r="C5" s="114">
        <f t="shared" si="0"/>
        <v>53273.2</v>
      </c>
      <c r="D5" s="114">
        <f t="shared" si="1"/>
        <v>180433.21</v>
      </c>
      <c r="E5" s="204">
        <v>2016</v>
      </c>
      <c r="F5" s="95">
        <v>14918.9</v>
      </c>
      <c r="G5" s="95">
        <v>12633.5</v>
      </c>
      <c r="H5" s="96">
        <f t="shared" si="3"/>
        <v>27552.4</v>
      </c>
      <c r="I5" s="99">
        <v>96919.1</v>
      </c>
      <c r="J5" s="99">
        <v>28740.9</v>
      </c>
      <c r="K5" s="100">
        <f t="shared" si="4"/>
        <v>125660</v>
      </c>
      <c r="L5" s="101"/>
      <c r="M5" s="101">
        <v>5691.2</v>
      </c>
      <c r="N5" s="102">
        <f t="shared" si="5"/>
        <v>5691.2</v>
      </c>
      <c r="O5" s="103">
        <v>10542.01</v>
      </c>
      <c r="P5" s="103"/>
      <c r="Q5" s="104">
        <f>O5+P5</f>
        <v>10542.01</v>
      </c>
      <c r="R5" s="105">
        <v>4700</v>
      </c>
      <c r="S5" s="105"/>
      <c r="T5" s="106">
        <f t="shared" si="7"/>
        <v>4700</v>
      </c>
      <c r="U5" s="109"/>
      <c r="V5" s="109">
        <v>4100.9</v>
      </c>
      <c r="W5" s="110">
        <f t="shared" si="8"/>
        <v>4100.9</v>
      </c>
      <c r="X5" s="111"/>
      <c r="Y5" s="111">
        <v>0</v>
      </c>
      <c r="Z5" s="112">
        <f t="shared" si="9"/>
        <v>0</v>
      </c>
      <c r="AA5" s="113">
        <v>80</v>
      </c>
      <c r="AB5" s="113">
        <v>2106.7</v>
      </c>
      <c r="AC5" s="113">
        <f t="shared" si="2"/>
        <v>2186.7</v>
      </c>
    </row>
    <row r="6" spans="2:29" s="51" customFormat="1" ht="20.25" customHeight="1">
      <c r="B6" s="114">
        <f t="shared" si="0"/>
        <v>112052.10000000002</v>
      </c>
      <c r="C6" s="114">
        <f t="shared" si="0"/>
        <v>47231.50000000001</v>
      </c>
      <c r="D6" s="114">
        <f t="shared" si="1"/>
        <v>159283.60000000003</v>
      </c>
      <c r="E6" s="204">
        <v>2017</v>
      </c>
      <c r="F6" s="95">
        <v>11682.6</v>
      </c>
      <c r="G6" s="95">
        <v>13335.2</v>
      </c>
      <c r="H6" s="96">
        <f t="shared" si="3"/>
        <v>25017.800000000003</v>
      </c>
      <c r="I6" s="99">
        <v>88154.6</v>
      </c>
      <c r="J6" s="99">
        <v>22937.1</v>
      </c>
      <c r="K6" s="100">
        <f t="shared" si="4"/>
        <v>111091.70000000001</v>
      </c>
      <c r="L6" s="101">
        <v>131.8</v>
      </c>
      <c r="M6" s="101">
        <v>4863.6</v>
      </c>
      <c r="N6" s="102">
        <f>L6+M6</f>
        <v>4995.400000000001</v>
      </c>
      <c r="O6" s="103">
        <v>7517</v>
      </c>
      <c r="P6" s="103"/>
      <c r="Q6" s="104">
        <f t="shared" si="6"/>
        <v>7517</v>
      </c>
      <c r="R6" s="105">
        <f>41.9+4524.2</f>
        <v>4566.099999999999</v>
      </c>
      <c r="S6" s="105"/>
      <c r="T6" s="106">
        <f t="shared" si="7"/>
        <v>4566.099999999999</v>
      </c>
      <c r="U6" s="109"/>
      <c r="V6" s="109">
        <v>4037.3</v>
      </c>
      <c r="W6" s="110">
        <f>V6</f>
        <v>4037.3</v>
      </c>
      <c r="X6" s="111"/>
      <c r="Y6" s="111">
        <v>75</v>
      </c>
      <c r="Z6" s="112">
        <f t="shared" si="9"/>
        <v>75</v>
      </c>
      <c r="AA6" s="113"/>
      <c r="AB6" s="113">
        <v>1983.3</v>
      </c>
      <c r="AC6" s="113">
        <f t="shared" si="2"/>
        <v>1983.3</v>
      </c>
    </row>
    <row r="7" spans="2:29" s="288" customFormat="1" ht="20.25" customHeight="1">
      <c r="B7" s="274">
        <f>F7+I7+L7+O7+R7+U7+X7+AA7</f>
        <v>111550.19999999998</v>
      </c>
      <c r="C7" s="274">
        <f t="shared" si="0"/>
        <v>44902.99999999999</v>
      </c>
      <c r="D7" s="274">
        <f t="shared" si="1"/>
        <v>156453.19999999998</v>
      </c>
      <c r="E7" s="275">
        <v>2018</v>
      </c>
      <c r="F7" s="276">
        <v>11245.7</v>
      </c>
      <c r="G7" s="276">
        <v>13673.5</v>
      </c>
      <c r="H7" s="289">
        <f t="shared" si="3"/>
        <v>24919.2</v>
      </c>
      <c r="I7" s="283">
        <v>83285.9</v>
      </c>
      <c r="J7" s="283">
        <f>19681+112.1</f>
        <v>19793.1</v>
      </c>
      <c r="K7" s="284">
        <f>I7+J7</f>
        <v>103079</v>
      </c>
      <c r="L7" s="277"/>
      <c r="M7" s="277">
        <v>5030.6</v>
      </c>
      <c r="N7" s="278">
        <f t="shared" si="5"/>
        <v>5030.6</v>
      </c>
      <c r="O7" s="279">
        <v>12612.2</v>
      </c>
      <c r="P7" s="279"/>
      <c r="Q7" s="280">
        <f t="shared" si="6"/>
        <v>12612.2</v>
      </c>
      <c r="R7" s="281">
        <v>4406.4</v>
      </c>
      <c r="S7" s="281"/>
      <c r="T7" s="282">
        <f t="shared" si="7"/>
        <v>4406.4</v>
      </c>
      <c r="U7" s="283"/>
      <c r="V7" s="283">
        <v>4091.7</v>
      </c>
      <c r="W7" s="284">
        <f t="shared" si="8"/>
        <v>4091.7</v>
      </c>
      <c r="X7" s="285"/>
      <c r="Y7" s="285">
        <v>76</v>
      </c>
      <c r="Z7" s="286">
        <f t="shared" si="9"/>
        <v>76</v>
      </c>
      <c r="AA7" s="287"/>
      <c r="AB7" s="287">
        <v>2238.1</v>
      </c>
      <c r="AC7" s="287">
        <f t="shared" si="2"/>
        <v>2238.1</v>
      </c>
    </row>
    <row r="8" spans="2:29" s="51" customFormat="1" ht="20.25" customHeight="1">
      <c r="B8" s="114">
        <f t="shared" si="0"/>
        <v>109710</v>
      </c>
      <c r="C8" s="114">
        <f>G8+J8+M8+P8+S8+V8+Y8+AB8</f>
        <v>31001.7</v>
      </c>
      <c r="D8" s="114">
        <f t="shared" si="1"/>
        <v>140711.7</v>
      </c>
      <c r="E8" s="204">
        <v>2019</v>
      </c>
      <c r="F8" s="95">
        <v>10892.3</v>
      </c>
      <c r="G8" s="95">
        <v>10293.5</v>
      </c>
      <c r="H8" s="96">
        <f t="shared" si="3"/>
        <v>21185.8</v>
      </c>
      <c r="I8" s="99">
        <v>79818.1</v>
      </c>
      <c r="J8" s="99">
        <v>10003</v>
      </c>
      <c r="K8" s="100">
        <f>I8+J8</f>
        <v>89821.1</v>
      </c>
      <c r="L8" s="101"/>
      <c r="M8" s="101">
        <v>4906.7</v>
      </c>
      <c r="N8" s="102">
        <f t="shared" si="5"/>
        <v>4906.7</v>
      </c>
      <c r="O8" s="103">
        <v>14593.2</v>
      </c>
      <c r="P8" s="103"/>
      <c r="Q8" s="104">
        <f t="shared" si="6"/>
        <v>14593.2</v>
      </c>
      <c r="R8" s="105">
        <v>4406.4</v>
      </c>
      <c r="S8" s="105"/>
      <c r="T8" s="106">
        <f t="shared" si="7"/>
        <v>4406.4</v>
      </c>
      <c r="U8" s="109"/>
      <c r="V8" s="109">
        <v>3391.7</v>
      </c>
      <c r="W8" s="110">
        <f t="shared" si="8"/>
        <v>3391.7</v>
      </c>
      <c r="X8" s="111"/>
      <c r="Y8" s="111">
        <v>0</v>
      </c>
      <c r="Z8" s="112">
        <f t="shared" si="9"/>
        <v>0</v>
      </c>
      <c r="AA8" s="113"/>
      <c r="AB8" s="113">
        <v>2406.8</v>
      </c>
      <c r="AC8" s="113">
        <f t="shared" si="2"/>
        <v>2406.8</v>
      </c>
    </row>
    <row r="9" spans="2:29" s="51" customFormat="1" ht="20.25" customHeight="1">
      <c r="B9" s="114">
        <f t="shared" si="0"/>
        <v>108284.7</v>
      </c>
      <c r="C9" s="114">
        <f>G9+J9+M9+P9+S9+V9+Y9+AB9</f>
        <v>21126.899999999998</v>
      </c>
      <c r="D9" s="114">
        <f t="shared" si="1"/>
        <v>129411.59999999999</v>
      </c>
      <c r="E9" s="204">
        <v>2020</v>
      </c>
      <c r="F9" s="95">
        <v>11282.8</v>
      </c>
      <c r="G9" s="95">
        <v>7925.9</v>
      </c>
      <c r="H9" s="96">
        <f t="shared" si="3"/>
        <v>19208.699999999997</v>
      </c>
      <c r="I9" s="99">
        <v>82899.2</v>
      </c>
      <c r="J9" s="99">
        <v>3067.2</v>
      </c>
      <c r="K9" s="100">
        <f>I9+J9</f>
        <v>85966.4</v>
      </c>
      <c r="L9" s="101"/>
      <c r="M9" s="101">
        <v>4335.3</v>
      </c>
      <c r="N9" s="102">
        <f t="shared" si="5"/>
        <v>4335.3</v>
      </c>
      <c r="O9" s="103">
        <v>9696.3</v>
      </c>
      <c r="P9" s="103"/>
      <c r="Q9" s="104">
        <f t="shared" si="6"/>
        <v>9696.3</v>
      </c>
      <c r="R9" s="105">
        <v>4406.4</v>
      </c>
      <c r="S9" s="105"/>
      <c r="T9" s="106">
        <f t="shared" si="7"/>
        <v>4406.4</v>
      </c>
      <c r="U9" s="109"/>
      <c r="V9" s="109">
        <v>3391.7</v>
      </c>
      <c r="W9" s="110">
        <f t="shared" si="8"/>
        <v>3391.7</v>
      </c>
      <c r="X9" s="111"/>
      <c r="Y9" s="111"/>
      <c r="Z9" s="112"/>
      <c r="AA9" s="113"/>
      <c r="AB9" s="113">
        <v>2406.8</v>
      </c>
      <c r="AC9" s="113">
        <f t="shared" si="2"/>
        <v>2406.8</v>
      </c>
    </row>
    <row r="10" spans="2:29" s="53" customFormat="1" ht="20.25" customHeight="1">
      <c r="B10" s="98">
        <f>SUM(B3:B9)</f>
        <v>800663.4099999999</v>
      </c>
      <c r="C10" s="98">
        <f>SUM(C3:C9)</f>
        <v>290340.60000000003</v>
      </c>
      <c r="D10" s="98">
        <f t="shared" si="1"/>
        <v>1091004.01</v>
      </c>
      <c r="F10" s="97">
        <f>SUM(F3:F9)</f>
        <v>84744.5</v>
      </c>
      <c r="G10" s="97">
        <f>SUM(G3:G9)</f>
        <v>79175.59999999999</v>
      </c>
      <c r="H10" s="98">
        <f t="shared" si="3"/>
        <v>163920.09999999998</v>
      </c>
      <c r="I10" s="97">
        <f>SUM(I3:I9)</f>
        <v>613703.7999999999</v>
      </c>
      <c r="J10" s="97">
        <f>SUM(J3:J9)</f>
        <v>131121.30000000002</v>
      </c>
      <c r="K10" s="98">
        <f t="shared" si="4"/>
        <v>744825.1</v>
      </c>
      <c r="L10" s="97">
        <f>SUM(L3:L8)</f>
        <v>131.8</v>
      </c>
      <c r="M10" s="97">
        <f>SUM(M3:M9)</f>
        <v>38616.8</v>
      </c>
      <c r="N10" s="98">
        <f t="shared" si="5"/>
        <v>38748.600000000006</v>
      </c>
      <c r="O10" s="97">
        <f>SUM(O3:O9)</f>
        <v>68896.01</v>
      </c>
      <c r="P10" s="97">
        <f>SUM(P3:P8)</f>
        <v>0</v>
      </c>
      <c r="Q10" s="98">
        <f t="shared" si="6"/>
        <v>68896.01</v>
      </c>
      <c r="R10" s="107">
        <f>SUM(R3:R9)</f>
        <v>33107.3</v>
      </c>
      <c r="S10" s="107">
        <f>SUM(S3:S8)</f>
        <v>0</v>
      </c>
      <c r="T10" s="108">
        <f>R10+S10</f>
        <v>33107.3</v>
      </c>
      <c r="U10" s="97">
        <f>SUM(U3:U8)</f>
        <v>0</v>
      </c>
      <c r="V10" s="97">
        <f>SUM(V3:V9)</f>
        <v>19013.3</v>
      </c>
      <c r="W10" s="98">
        <f t="shared" si="8"/>
        <v>19013.3</v>
      </c>
      <c r="X10" s="97">
        <f>SUM(X3:X8)</f>
        <v>0</v>
      </c>
      <c r="Y10" s="97">
        <f>SUM(Y3:Y8)</f>
        <v>151</v>
      </c>
      <c r="Z10" s="98">
        <f t="shared" si="9"/>
        <v>151</v>
      </c>
      <c r="AA10" s="97">
        <f>SUM(AA3:AA8)</f>
        <v>80</v>
      </c>
      <c r="AB10" s="97">
        <f>SUM(AB3:AB9)</f>
        <v>22262.599999999995</v>
      </c>
      <c r="AC10" s="97">
        <f t="shared" si="2"/>
        <v>22342.599999999995</v>
      </c>
    </row>
    <row r="11" ht="12.75">
      <c r="K11" s="85"/>
    </row>
    <row r="12" spans="4:11" ht="12.75">
      <c r="D12" s="115"/>
      <c r="K12" s="85"/>
    </row>
  </sheetData>
  <sheetProtection/>
  <mergeCells count="9">
    <mergeCell ref="AA1:AC1"/>
    <mergeCell ref="F1:H1"/>
    <mergeCell ref="I1:K1"/>
    <mergeCell ref="L1:N1"/>
    <mergeCell ref="O1:Q1"/>
    <mergeCell ref="B1:D1"/>
    <mergeCell ref="R1:T1"/>
    <mergeCell ref="U1:W1"/>
    <mergeCell ref="X1:Z1"/>
  </mergeCells>
  <printOptions/>
  <pageMargins left="0.2" right="0.2" top="0.75" bottom="0.75" header="0.3" footer="0.3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6"/>
  <sheetViews>
    <sheetView view="pageBreakPreview" zoomScale="80" zoomScaleSheetLayoutView="80" zoomScalePageLayoutView="0" workbookViewId="0" topLeftCell="A1">
      <pane xSplit="2" ySplit="4" topLeftCell="C9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25" sqref="P125"/>
    </sheetView>
  </sheetViews>
  <sheetFormatPr defaultColWidth="9.140625" defaultRowHeight="12.75"/>
  <cols>
    <col min="1" max="1" width="5.57421875" style="11" customWidth="1"/>
    <col min="2" max="2" width="47.7109375" style="11" customWidth="1"/>
    <col min="3" max="3" width="17.140625" style="11" customWidth="1"/>
    <col min="4" max="4" width="9.140625" style="11" hidden="1" customWidth="1"/>
    <col min="5" max="5" width="16.28125" style="11" customWidth="1"/>
    <col min="6" max="6" width="9.140625" style="11" hidden="1" customWidth="1"/>
    <col min="7" max="7" width="12.421875" style="11" customWidth="1"/>
    <col min="8" max="8" width="9.140625" style="11" hidden="1" customWidth="1"/>
    <col min="9" max="9" width="11.7109375" style="11" customWidth="1"/>
    <col min="10" max="10" width="9.140625" style="11" hidden="1" customWidth="1"/>
    <col min="11" max="11" width="11.421875" style="11" customWidth="1"/>
    <col min="12" max="12" width="0.5625" style="11" hidden="1" customWidth="1"/>
    <col min="13" max="13" width="11.28125" style="11" customWidth="1"/>
    <col min="14" max="14" width="12.00390625" style="11" hidden="1" customWidth="1"/>
    <col min="15" max="15" width="11.421875" style="11" customWidth="1"/>
    <col min="16" max="16" width="12.421875" style="11" customWidth="1"/>
    <col min="17" max="17" width="11.7109375" style="11" customWidth="1"/>
    <col min="18" max="18" width="9.8515625" style="11" customWidth="1"/>
    <col min="19" max="19" width="7.7109375" style="11" customWidth="1"/>
    <col min="20" max="20" width="6.57421875" style="11" customWidth="1"/>
    <col min="21" max="21" width="5.57421875" style="11" bestFit="1" customWidth="1"/>
    <col min="22" max="22" width="6.421875" style="11" customWidth="1"/>
    <col min="23" max="23" width="5.57421875" style="11" bestFit="1" customWidth="1"/>
    <col min="24" max="25" width="3.421875" style="11" hidden="1" customWidth="1"/>
    <col min="26" max="26" width="5.57421875" style="11" bestFit="1" customWidth="1"/>
    <col min="27" max="27" width="5.421875" style="11" customWidth="1"/>
    <col min="28" max="28" width="0.2890625" style="11" hidden="1" customWidth="1"/>
    <col min="29" max="30" width="9.140625" style="11" hidden="1" customWidth="1"/>
    <col min="31" max="31" width="10.8515625" style="11" bestFit="1" customWidth="1"/>
    <col min="32" max="16384" width="9.140625" style="11" customWidth="1"/>
  </cols>
  <sheetData>
    <row r="1" spans="1:30" s="175" customFormat="1" ht="26.25" customHeight="1" thickBot="1">
      <c r="A1" s="171">
        <v>1</v>
      </c>
      <c r="B1" s="172">
        <v>2</v>
      </c>
      <c r="C1" s="172">
        <v>3</v>
      </c>
      <c r="D1" s="172"/>
      <c r="E1" s="172"/>
      <c r="F1" s="172"/>
      <c r="G1" s="318" t="s">
        <v>257</v>
      </c>
      <c r="H1" s="319"/>
      <c r="I1" s="318">
        <v>2014</v>
      </c>
      <c r="J1" s="319"/>
      <c r="K1" s="318">
        <v>2015</v>
      </c>
      <c r="L1" s="319"/>
      <c r="M1" s="318">
        <v>2016</v>
      </c>
      <c r="N1" s="319"/>
      <c r="O1" s="172">
        <v>2017</v>
      </c>
      <c r="P1" s="172">
        <v>2018</v>
      </c>
      <c r="Q1" s="172">
        <v>2019</v>
      </c>
      <c r="R1" s="172">
        <v>2020</v>
      </c>
      <c r="S1" s="172">
        <v>2014</v>
      </c>
      <c r="T1" s="172">
        <v>2015</v>
      </c>
      <c r="U1" s="172">
        <v>2016</v>
      </c>
      <c r="V1" s="172">
        <v>2017</v>
      </c>
      <c r="W1" s="172">
        <v>2018</v>
      </c>
      <c r="X1" s="172"/>
      <c r="Y1" s="172"/>
      <c r="Z1" s="172">
        <v>2019</v>
      </c>
      <c r="AA1" s="172">
        <v>2020</v>
      </c>
      <c r="AB1" s="173"/>
      <c r="AC1" s="173"/>
      <c r="AD1" s="174"/>
    </row>
    <row r="2" spans="1:30" s="176" customFormat="1" ht="16.5" customHeight="1">
      <c r="A2" s="320" t="s">
        <v>131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2"/>
      <c r="AC2" s="316"/>
      <c r="AD2" s="317"/>
    </row>
    <row r="3" spans="1:30" s="176" customFormat="1" ht="16.5" customHeight="1">
      <c r="A3" s="302" t="s">
        <v>132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23"/>
      <c r="AD3" s="323"/>
    </row>
    <row r="4" spans="1:30" s="176" customFormat="1" ht="23.25" customHeight="1">
      <c r="A4" s="302" t="s">
        <v>133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23"/>
      <c r="AD4" s="323"/>
    </row>
    <row r="5" spans="1:30" s="176" customFormat="1" ht="34.5" customHeight="1">
      <c r="A5" s="292">
        <v>2.1</v>
      </c>
      <c r="B5" s="324" t="s">
        <v>134</v>
      </c>
      <c r="C5" s="295" t="s">
        <v>105</v>
      </c>
      <c r="D5" s="295"/>
      <c r="E5" s="295" t="s">
        <v>105</v>
      </c>
      <c r="F5" s="295"/>
      <c r="G5" s="295" t="s">
        <v>105</v>
      </c>
      <c r="H5" s="295"/>
      <c r="I5" s="295" t="s">
        <v>105</v>
      </c>
      <c r="J5" s="295"/>
      <c r="K5" s="295" t="s">
        <v>105</v>
      </c>
      <c r="L5" s="295"/>
      <c r="M5" s="295" t="s">
        <v>105</v>
      </c>
      <c r="N5" s="295"/>
      <c r="O5" s="295" t="s">
        <v>105</v>
      </c>
      <c r="P5" s="295"/>
      <c r="Q5" s="295"/>
      <c r="R5" s="295"/>
      <c r="S5" s="295" t="s">
        <v>135</v>
      </c>
      <c r="T5" s="295" t="s">
        <v>135</v>
      </c>
      <c r="U5" s="295" t="s">
        <v>135</v>
      </c>
      <c r="V5" s="295" t="s">
        <v>135</v>
      </c>
      <c r="W5" s="295" t="s">
        <v>135</v>
      </c>
      <c r="X5" s="37"/>
      <c r="Y5" s="37"/>
      <c r="Z5" s="295" t="s">
        <v>135</v>
      </c>
      <c r="AA5" s="295" t="s">
        <v>135</v>
      </c>
      <c r="AB5" s="323"/>
      <c r="AC5" s="323"/>
      <c r="AD5" s="323"/>
    </row>
    <row r="6" spans="1:30" s="176" customFormat="1" ht="7.5" customHeight="1" hidden="1" thickBot="1">
      <c r="A6" s="292"/>
      <c r="B6" s="324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37"/>
      <c r="Y6" s="37"/>
      <c r="Z6" s="295"/>
      <c r="AA6" s="295"/>
      <c r="AB6" s="323"/>
      <c r="AC6" s="323"/>
      <c r="AD6" s="323"/>
    </row>
    <row r="7" spans="1:30" s="176" customFormat="1" ht="48" customHeight="1">
      <c r="A7" s="292">
        <v>2.2</v>
      </c>
      <c r="B7" s="324" t="s">
        <v>136</v>
      </c>
      <c r="C7" s="295" t="s">
        <v>105</v>
      </c>
      <c r="D7" s="295"/>
      <c r="E7" s="295" t="s">
        <v>105</v>
      </c>
      <c r="F7" s="295"/>
      <c r="G7" s="295" t="s">
        <v>105</v>
      </c>
      <c r="H7" s="295"/>
      <c r="I7" s="295" t="s">
        <v>105</v>
      </c>
      <c r="J7" s="295"/>
      <c r="K7" s="295" t="s">
        <v>105</v>
      </c>
      <c r="L7" s="295"/>
      <c r="M7" s="295" t="s">
        <v>105</v>
      </c>
      <c r="N7" s="295"/>
      <c r="O7" s="295" t="s">
        <v>105</v>
      </c>
      <c r="P7" s="295"/>
      <c r="Q7" s="295"/>
      <c r="R7" s="295"/>
      <c r="S7" s="295">
        <v>100</v>
      </c>
      <c r="T7" s="295">
        <v>100</v>
      </c>
      <c r="U7" s="295">
        <v>100</v>
      </c>
      <c r="V7" s="295">
        <v>100</v>
      </c>
      <c r="W7" s="295">
        <v>100</v>
      </c>
      <c r="X7" s="37"/>
      <c r="Y7" s="37"/>
      <c r="Z7" s="295">
        <v>100</v>
      </c>
      <c r="AA7" s="295">
        <v>100</v>
      </c>
      <c r="AB7" s="323"/>
      <c r="AC7" s="323"/>
      <c r="AD7" s="323"/>
    </row>
    <row r="8" spans="1:30" s="176" customFormat="1" ht="12.75" customHeight="1">
      <c r="A8" s="292"/>
      <c r="B8" s="32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37"/>
      <c r="Y8" s="37"/>
      <c r="Z8" s="295"/>
      <c r="AA8" s="295"/>
      <c r="AB8" s="323"/>
      <c r="AC8" s="323"/>
      <c r="AD8" s="323"/>
    </row>
    <row r="9" spans="1:30" s="176" customFormat="1" ht="7.5" customHeight="1">
      <c r="A9" s="292"/>
      <c r="B9" s="32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37"/>
      <c r="Y9" s="37"/>
      <c r="Z9" s="295"/>
      <c r="AA9" s="295"/>
      <c r="AB9" s="323"/>
      <c r="AC9" s="323"/>
      <c r="AD9" s="323"/>
    </row>
    <row r="10" spans="1:30" s="176" customFormat="1" ht="57" customHeight="1">
      <c r="A10" s="77">
        <v>2.3</v>
      </c>
      <c r="B10" s="235" t="s">
        <v>137</v>
      </c>
      <c r="C10" s="295" t="s">
        <v>105</v>
      </c>
      <c r="D10" s="295"/>
      <c r="E10" s="295" t="s">
        <v>105</v>
      </c>
      <c r="F10" s="295"/>
      <c r="G10" s="295" t="s">
        <v>105</v>
      </c>
      <c r="H10" s="295"/>
      <c r="I10" s="295" t="s">
        <v>105</v>
      </c>
      <c r="J10" s="295"/>
      <c r="K10" s="295" t="s">
        <v>105</v>
      </c>
      <c r="L10" s="295"/>
      <c r="M10" s="295" t="s">
        <v>105</v>
      </c>
      <c r="N10" s="295"/>
      <c r="O10" s="31" t="s">
        <v>105</v>
      </c>
      <c r="P10" s="31"/>
      <c r="Q10" s="31"/>
      <c r="R10" s="31"/>
      <c r="S10" s="31">
        <v>100</v>
      </c>
      <c r="T10" s="31">
        <v>90</v>
      </c>
      <c r="U10" s="31">
        <v>100</v>
      </c>
      <c r="V10" s="31">
        <v>100</v>
      </c>
      <c r="W10" s="4">
        <v>100</v>
      </c>
      <c r="X10" s="4"/>
      <c r="Y10" s="4"/>
      <c r="Z10" s="31">
        <v>100</v>
      </c>
      <c r="AA10" s="31">
        <v>100</v>
      </c>
      <c r="AB10" s="323"/>
      <c r="AC10" s="323"/>
      <c r="AD10" s="323"/>
    </row>
    <row r="11" spans="1:30" s="176" customFormat="1" ht="83.25" customHeight="1">
      <c r="A11" s="77">
        <v>2.4</v>
      </c>
      <c r="B11" s="235" t="s">
        <v>138</v>
      </c>
      <c r="C11" s="295" t="s">
        <v>105</v>
      </c>
      <c r="D11" s="295"/>
      <c r="E11" s="295" t="s">
        <v>105</v>
      </c>
      <c r="F11" s="295"/>
      <c r="G11" s="295" t="s">
        <v>105</v>
      </c>
      <c r="H11" s="295"/>
      <c r="I11" s="295" t="s">
        <v>105</v>
      </c>
      <c r="J11" s="295"/>
      <c r="K11" s="295" t="s">
        <v>105</v>
      </c>
      <c r="L11" s="295"/>
      <c r="M11" s="295" t="s">
        <v>105</v>
      </c>
      <c r="N11" s="295"/>
      <c r="O11" s="31" t="s">
        <v>105</v>
      </c>
      <c r="P11" s="31"/>
      <c r="Q11" s="31"/>
      <c r="R11" s="31"/>
      <c r="S11" s="31">
        <v>100</v>
      </c>
      <c r="T11" s="31">
        <v>100</v>
      </c>
      <c r="U11" s="31">
        <v>100</v>
      </c>
      <c r="V11" s="31">
        <v>100</v>
      </c>
      <c r="W11" s="4">
        <v>100</v>
      </c>
      <c r="X11" s="4"/>
      <c r="Y11" s="4"/>
      <c r="Z11" s="4">
        <v>100</v>
      </c>
      <c r="AA11" s="4">
        <v>100</v>
      </c>
      <c r="AB11" s="323"/>
      <c r="AC11" s="323"/>
      <c r="AD11" s="323"/>
    </row>
    <row r="12" spans="1:30" s="176" customFormat="1" ht="37.5" customHeight="1">
      <c r="A12" s="292">
        <v>2.5</v>
      </c>
      <c r="B12" s="324" t="s">
        <v>139</v>
      </c>
      <c r="C12" s="295" t="s">
        <v>105</v>
      </c>
      <c r="D12" s="295"/>
      <c r="E12" s="295" t="s">
        <v>105</v>
      </c>
      <c r="F12" s="295"/>
      <c r="G12" s="295" t="s">
        <v>105</v>
      </c>
      <c r="H12" s="295"/>
      <c r="I12" s="295" t="s">
        <v>105</v>
      </c>
      <c r="J12" s="295"/>
      <c r="K12" s="295" t="s">
        <v>105</v>
      </c>
      <c r="L12" s="295"/>
      <c r="M12" s="295" t="s">
        <v>105</v>
      </c>
      <c r="N12" s="295"/>
      <c r="O12" s="295" t="s">
        <v>105</v>
      </c>
      <c r="P12" s="295"/>
      <c r="Q12" s="295"/>
      <c r="R12" s="295"/>
      <c r="S12" s="295" t="s">
        <v>135</v>
      </c>
      <c r="T12" s="295" t="s">
        <v>135</v>
      </c>
      <c r="U12" s="295" t="s">
        <v>135</v>
      </c>
      <c r="V12" s="295" t="s">
        <v>135</v>
      </c>
      <c r="W12" s="295" t="s">
        <v>135</v>
      </c>
      <c r="X12" s="252"/>
      <c r="Y12" s="252"/>
      <c r="Z12" s="295" t="s">
        <v>135</v>
      </c>
      <c r="AA12" s="295" t="s">
        <v>135</v>
      </c>
      <c r="AB12" s="323"/>
      <c r="AC12" s="323"/>
      <c r="AD12" s="323"/>
    </row>
    <row r="13" spans="1:30" s="176" customFormat="1" ht="15.75">
      <c r="A13" s="292"/>
      <c r="B13" s="32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37"/>
      <c r="Y13" s="37"/>
      <c r="Z13" s="295"/>
      <c r="AA13" s="295"/>
      <c r="AB13" s="323"/>
      <c r="AC13" s="323"/>
      <c r="AD13" s="323"/>
    </row>
    <row r="14" spans="1:30" s="176" customFormat="1" ht="3.75" customHeight="1">
      <c r="A14" s="292"/>
      <c r="B14" s="32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37"/>
      <c r="Y14" s="37"/>
      <c r="Z14" s="295"/>
      <c r="AA14" s="295"/>
      <c r="AB14" s="323"/>
      <c r="AC14" s="323"/>
      <c r="AD14" s="323"/>
    </row>
    <row r="15" spans="1:30" s="176" customFormat="1" ht="60.75" customHeight="1">
      <c r="A15" s="292">
        <v>2.6</v>
      </c>
      <c r="B15" s="324" t="s">
        <v>140</v>
      </c>
      <c r="C15" s="295" t="s">
        <v>105</v>
      </c>
      <c r="D15" s="295"/>
      <c r="E15" s="295" t="s">
        <v>105</v>
      </c>
      <c r="F15" s="295"/>
      <c r="G15" s="295" t="s">
        <v>105</v>
      </c>
      <c r="H15" s="295"/>
      <c r="I15" s="295" t="s">
        <v>105</v>
      </c>
      <c r="J15" s="295"/>
      <c r="K15" s="295" t="s">
        <v>105</v>
      </c>
      <c r="L15" s="295"/>
      <c r="M15" s="295" t="s">
        <v>105</v>
      </c>
      <c r="N15" s="295"/>
      <c r="O15" s="295" t="s">
        <v>105</v>
      </c>
      <c r="P15" s="295"/>
      <c r="Q15" s="295"/>
      <c r="R15" s="295"/>
      <c r="S15" s="295">
        <v>53.9</v>
      </c>
      <c r="T15" s="295">
        <v>74</v>
      </c>
      <c r="U15" s="295">
        <v>80</v>
      </c>
      <c r="V15" s="295">
        <v>85</v>
      </c>
      <c r="W15" s="295">
        <v>90</v>
      </c>
      <c r="X15" s="253"/>
      <c r="Y15" s="253"/>
      <c r="Z15" s="295"/>
      <c r="AA15" s="295"/>
      <c r="AB15" s="323"/>
      <c r="AC15" s="323"/>
      <c r="AD15" s="323"/>
    </row>
    <row r="16" spans="1:30" s="176" customFormat="1" ht="13.5" customHeight="1">
      <c r="A16" s="292"/>
      <c r="B16" s="32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53"/>
      <c r="Y16" s="253"/>
      <c r="Z16" s="295"/>
      <c r="AA16" s="295"/>
      <c r="AB16" s="323"/>
      <c r="AC16" s="323"/>
      <c r="AD16" s="323"/>
    </row>
    <row r="17" spans="1:30" s="176" customFormat="1" ht="13.5" customHeight="1">
      <c r="A17" s="292"/>
      <c r="B17" s="32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53"/>
      <c r="Y17" s="253"/>
      <c r="Z17" s="295"/>
      <c r="AA17" s="295"/>
      <c r="AB17" s="323"/>
      <c r="AC17" s="323"/>
      <c r="AD17" s="323"/>
    </row>
    <row r="18" spans="1:30" s="176" customFormat="1" ht="14.25" customHeight="1">
      <c r="A18" s="292"/>
      <c r="B18" s="324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53"/>
      <c r="Y18" s="253"/>
      <c r="Z18" s="295"/>
      <c r="AA18" s="295"/>
      <c r="AB18" s="323"/>
      <c r="AC18" s="323"/>
      <c r="AD18" s="323"/>
    </row>
    <row r="19" spans="1:30" s="176" customFormat="1" ht="18" customHeight="1">
      <c r="A19" s="325">
        <v>2.7</v>
      </c>
      <c r="B19" s="326" t="s">
        <v>141</v>
      </c>
      <c r="C19" s="295"/>
      <c r="D19" s="295"/>
      <c r="E19" s="299" t="s">
        <v>142</v>
      </c>
      <c r="F19" s="299"/>
      <c r="G19" s="327">
        <f>I19+K19+M19+O19+P19+Q19+R19</f>
        <v>122327.09999999999</v>
      </c>
      <c r="H19" s="327"/>
      <c r="I19" s="327">
        <v>22570.1</v>
      </c>
      <c r="J19" s="327"/>
      <c r="K19" s="327">
        <v>22158.3</v>
      </c>
      <c r="L19" s="327"/>
      <c r="M19" s="327">
        <f>28416.6-766+11.5-9</f>
        <v>27653.1</v>
      </c>
      <c r="N19" s="327"/>
      <c r="O19" s="327">
        <f>22555.2-O35-O42-O39+84.9+121.8+19</f>
        <v>21255.399999999998</v>
      </c>
      <c r="P19" s="328">
        <f>18315-7</f>
        <v>18308</v>
      </c>
      <c r="Q19" s="327">
        <f>10003-Q35</f>
        <v>8659</v>
      </c>
      <c r="R19" s="327">
        <f>3067.2-R35</f>
        <v>1723.1999999999998</v>
      </c>
      <c r="S19" s="31"/>
      <c r="T19" s="31"/>
      <c r="U19" s="31"/>
      <c r="V19" s="31"/>
      <c r="W19" s="37"/>
      <c r="X19" s="37"/>
      <c r="Y19" s="37"/>
      <c r="Z19" s="37"/>
      <c r="AA19" s="37"/>
      <c r="AB19" s="323"/>
      <c r="AC19" s="323"/>
      <c r="AD19" s="323"/>
    </row>
    <row r="20" spans="1:30" s="176" customFormat="1" ht="15.75" customHeight="1" hidden="1">
      <c r="A20" s="325"/>
      <c r="B20" s="326"/>
      <c r="C20" s="295"/>
      <c r="D20" s="295"/>
      <c r="E20" s="299"/>
      <c r="F20" s="299"/>
      <c r="G20" s="327"/>
      <c r="H20" s="327"/>
      <c r="I20" s="327"/>
      <c r="J20" s="327"/>
      <c r="K20" s="327"/>
      <c r="L20" s="327"/>
      <c r="M20" s="327"/>
      <c r="N20" s="327"/>
      <c r="O20" s="327"/>
      <c r="P20" s="328"/>
      <c r="Q20" s="327"/>
      <c r="R20" s="327"/>
      <c r="S20" s="31"/>
      <c r="T20" s="31"/>
      <c r="U20" s="31"/>
      <c r="V20" s="31"/>
      <c r="W20" s="37"/>
      <c r="X20" s="37"/>
      <c r="Y20" s="37"/>
      <c r="Z20" s="37"/>
      <c r="AA20" s="37"/>
      <c r="AB20" s="323"/>
      <c r="AC20" s="323"/>
      <c r="AD20" s="323"/>
    </row>
    <row r="21" spans="1:30" s="176" customFormat="1" ht="15.75">
      <c r="A21" s="325"/>
      <c r="B21" s="326"/>
      <c r="C21" s="295"/>
      <c r="D21" s="295"/>
      <c r="E21" s="299"/>
      <c r="F21" s="299"/>
      <c r="G21" s="327"/>
      <c r="H21" s="327"/>
      <c r="I21" s="327"/>
      <c r="J21" s="327"/>
      <c r="K21" s="327"/>
      <c r="L21" s="327"/>
      <c r="M21" s="327"/>
      <c r="N21" s="327"/>
      <c r="O21" s="327"/>
      <c r="P21" s="328"/>
      <c r="Q21" s="327"/>
      <c r="R21" s="327"/>
      <c r="S21" s="31"/>
      <c r="T21" s="31"/>
      <c r="U21" s="31"/>
      <c r="V21" s="31"/>
      <c r="W21" s="37"/>
      <c r="X21" s="37"/>
      <c r="Y21" s="37"/>
      <c r="Z21" s="37"/>
      <c r="AA21" s="37"/>
      <c r="AB21" s="323"/>
      <c r="AC21" s="323"/>
      <c r="AD21" s="323"/>
    </row>
    <row r="22" spans="1:30" s="176" customFormat="1" ht="24" customHeight="1">
      <c r="A22" s="325"/>
      <c r="B22" s="326"/>
      <c r="C22" s="295"/>
      <c r="D22" s="295"/>
      <c r="E22" s="299" t="s">
        <v>122</v>
      </c>
      <c r="F22" s="299"/>
      <c r="G22" s="327">
        <f>I22+K22+M22+O22</f>
        <v>4071.6</v>
      </c>
      <c r="H22" s="327"/>
      <c r="I22" s="327"/>
      <c r="J22" s="327"/>
      <c r="K22" s="327"/>
      <c r="L22" s="327"/>
      <c r="M22" s="327">
        <f>3269.6+766</f>
        <v>4035.6</v>
      </c>
      <c r="N22" s="327"/>
      <c r="O22" s="254">
        <v>36</v>
      </c>
      <c r="P22" s="254">
        <v>0</v>
      </c>
      <c r="Q22" s="254">
        <v>0</v>
      </c>
      <c r="R22" s="254">
        <v>0</v>
      </c>
      <c r="S22" s="31"/>
      <c r="T22" s="31"/>
      <c r="U22" s="31"/>
      <c r="V22" s="31"/>
      <c r="W22" s="236"/>
      <c r="X22" s="236"/>
      <c r="Y22" s="236"/>
      <c r="Z22" s="236"/>
      <c r="AA22" s="236"/>
      <c r="AB22" s="323"/>
      <c r="AC22" s="323"/>
      <c r="AD22" s="323"/>
    </row>
    <row r="23" spans="1:30" s="176" customFormat="1" ht="165" customHeight="1">
      <c r="A23" s="292">
        <v>2.8</v>
      </c>
      <c r="B23" s="324" t="s">
        <v>143</v>
      </c>
      <c r="C23" s="298" t="s">
        <v>144</v>
      </c>
      <c r="D23" s="298"/>
      <c r="E23" s="298" t="s">
        <v>122</v>
      </c>
      <c r="F23" s="298"/>
      <c r="G23" s="301">
        <f>I23+K23+M23+O23+P23+Q23+R23</f>
        <v>598476.3</v>
      </c>
      <c r="H23" s="301"/>
      <c r="I23" s="301">
        <v>90483.8</v>
      </c>
      <c r="J23" s="301"/>
      <c r="K23" s="301">
        <v>86929.7</v>
      </c>
      <c r="L23" s="301"/>
      <c r="M23" s="301">
        <v>91126.6</v>
      </c>
      <c r="N23" s="301"/>
      <c r="O23" s="301">
        <v>86346.9</v>
      </c>
      <c r="P23" s="303">
        <v>82331.4</v>
      </c>
      <c r="Q23" s="301">
        <v>79088.4</v>
      </c>
      <c r="R23" s="301">
        <v>82169.5</v>
      </c>
      <c r="S23" s="236"/>
      <c r="T23" s="236"/>
      <c r="U23" s="236"/>
      <c r="V23" s="236"/>
      <c r="W23" s="329"/>
      <c r="X23" s="236"/>
      <c r="Y23" s="236"/>
      <c r="Z23" s="329"/>
      <c r="AA23" s="329"/>
      <c r="AB23" s="323"/>
      <c r="AC23" s="323"/>
      <c r="AD23" s="323"/>
    </row>
    <row r="24" spans="1:30" s="176" customFormat="1" ht="12.75">
      <c r="A24" s="292"/>
      <c r="B24" s="324"/>
      <c r="C24" s="298"/>
      <c r="D24" s="298"/>
      <c r="E24" s="298"/>
      <c r="F24" s="298"/>
      <c r="G24" s="301"/>
      <c r="H24" s="301"/>
      <c r="I24" s="301"/>
      <c r="J24" s="301"/>
      <c r="K24" s="301"/>
      <c r="L24" s="301"/>
      <c r="M24" s="301"/>
      <c r="N24" s="301"/>
      <c r="O24" s="301"/>
      <c r="P24" s="303"/>
      <c r="Q24" s="301"/>
      <c r="R24" s="301"/>
      <c r="S24" s="236"/>
      <c r="T24" s="236"/>
      <c r="U24" s="236"/>
      <c r="V24" s="236"/>
      <c r="W24" s="329"/>
      <c r="X24" s="236"/>
      <c r="Y24" s="236"/>
      <c r="Z24" s="329"/>
      <c r="AA24" s="329"/>
      <c r="AB24" s="323"/>
      <c r="AC24" s="323"/>
      <c r="AD24" s="323"/>
    </row>
    <row r="25" spans="1:30" s="176" customFormat="1" ht="3" customHeight="1">
      <c r="A25" s="292"/>
      <c r="B25" s="324"/>
      <c r="C25" s="298"/>
      <c r="D25" s="298"/>
      <c r="E25" s="298"/>
      <c r="F25" s="298"/>
      <c r="G25" s="301"/>
      <c r="H25" s="301"/>
      <c r="I25" s="301"/>
      <c r="J25" s="301"/>
      <c r="K25" s="301"/>
      <c r="L25" s="301"/>
      <c r="M25" s="301"/>
      <c r="N25" s="301"/>
      <c r="O25" s="301"/>
      <c r="P25" s="303"/>
      <c r="Q25" s="301"/>
      <c r="R25" s="301"/>
      <c r="S25" s="236"/>
      <c r="T25" s="236"/>
      <c r="U25" s="236"/>
      <c r="V25" s="236"/>
      <c r="W25" s="329"/>
      <c r="X25" s="236"/>
      <c r="Y25" s="236"/>
      <c r="Z25" s="329"/>
      <c r="AA25" s="329"/>
      <c r="AB25" s="323"/>
      <c r="AC25" s="323"/>
      <c r="AD25" s="323"/>
    </row>
    <row r="26" spans="1:30" s="176" customFormat="1" ht="12.75" hidden="1">
      <c r="A26" s="292"/>
      <c r="B26" s="324"/>
      <c r="C26" s="298"/>
      <c r="D26" s="298"/>
      <c r="E26" s="298"/>
      <c r="F26" s="298"/>
      <c r="G26" s="301"/>
      <c r="H26" s="301"/>
      <c r="I26" s="301"/>
      <c r="J26" s="301"/>
      <c r="K26" s="301"/>
      <c r="L26" s="301"/>
      <c r="M26" s="301"/>
      <c r="N26" s="301"/>
      <c r="O26" s="301"/>
      <c r="P26" s="303"/>
      <c r="Q26" s="301"/>
      <c r="R26" s="301"/>
      <c r="S26" s="236"/>
      <c r="T26" s="236"/>
      <c r="U26" s="236"/>
      <c r="V26" s="236"/>
      <c r="W26" s="329"/>
      <c r="X26" s="236"/>
      <c r="Y26" s="236"/>
      <c r="Z26" s="329"/>
      <c r="AA26" s="329"/>
      <c r="AB26" s="323"/>
      <c r="AC26" s="323"/>
      <c r="AD26" s="323"/>
    </row>
    <row r="27" spans="1:30" s="176" customFormat="1" ht="12.75" hidden="1">
      <c r="A27" s="292"/>
      <c r="B27" s="324"/>
      <c r="C27" s="298"/>
      <c r="D27" s="298"/>
      <c r="E27" s="298"/>
      <c r="F27" s="298"/>
      <c r="G27" s="301"/>
      <c r="H27" s="301"/>
      <c r="I27" s="301"/>
      <c r="J27" s="301"/>
      <c r="K27" s="301"/>
      <c r="L27" s="301"/>
      <c r="M27" s="301"/>
      <c r="N27" s="301"/>
      <c r="O27" s="301"/>
      <c r="P27" s="303"/>
      <c r="Q27" s="301"/>
      <c r="R27" s="301"/>
      <c r="S27" s="236"/>
      <c r="T27" s="236"/>
      <c r="U27" s="236"/>
      <c r="V27" s="236"/>
      <c r="W27" s="329"/>
      <c r="X27" s="236"/>
      <c r="Y27" s="236"/>
      <c r="Z27" s="329"/>
      <c r="AA27" s="329"/>
      <c r="AB27" s="323"/>
      <c r="AC27" s="323"/>
      <c r="AD27" s="323"/>
    </row>
    <row r="28" spans="1:30" s="176" customFormat="1" ht="12.75" hidden="1">
      <c r="A28" s="292"/>
      <c r="B28" s="324"/>
      <c r="C28" s="298"/>
      <c r="D28" s="298"/>
      <c r="E28" s="298"/>
      <c r="F28" s="298"/>
      <c r="G28" s="301"/>
      <c r="H28" s="301"/>
      <c r="I28" s="301"/>
      <c r="J28" s="301"/>
      <c r="K28" s="301"/>
      <c r="L28" s="301"/>
      <c r="M28" s="301"/>
      <c r="N28" s="301"/>
      <c r="O28" s="301"/>
      <c r="P28" s="303"/>
      <c r="Q28" s="301"/>
      <c r="R28" s="301"/>
      <c r="S28" s="236"/>
      <c r="T28" s="236"/>
      <c r="U28" s="236"/>
      <c r="V28" s="236"/>
      <c r="W28" s="329"/>
      <c r="X28" s="236"/>
      <c r="Y28" s="236"/>
      <c r="Z28" s="329"/>
      <c r="AA28" s="329"/>
      <c r="AB28" s="323"/>
      <c r="AC28" s="323"/>
      <c r="AD28" s="323"/>
    </row>
    <row r="29" spans="1:30" s="176" customFormat="1" ht="187.5" customHeight="1">
      <c r="A29" s="292">
        <v>2.9</v>
      </c>
      <c r="B29" s="324" t="s">
        <v>145</v>
      </c>
      <c r="C29" s="298" t="s">
        <v>144</v>
      </c>
      <c r="D29" s="298"/>
      <c r="E29" s="298" t="s">
        <v>122</v>
      </c>
      <c r="F29" s="298"/>
      <c r="G29" s="301">
        <f>I29+K29+M29+O29+P29+Q29+R29</f>
        <v>5399.2</v>
      </c>
      <c r="H29" s="301"/>
      <c r="I29" s="301">
        <v>780</v>
      </c>
      <c r="J29" s="301"/>
      <c r="K29" s="301">
        <v>839</v>
      </c>
      <c r="L29" s="301"/>
      <c r="M29" s="301">
        <v>839</v>
      </c>
      <c r="N29" s="301"/>
      <c r="O29" s="301">
        <v>752.1</v>
      </c>
      <c r="P29" s="301">
        <v>729.7</v>
      </c>
      <c r="Q29" s="301">
        <v>729.7</v>
      </c>
      <c r="R29" s="301">
        <v>729.7</v>
      </c>
      <c r="S29" s="203"/>
      <c r="T29" s="203"/>
      <c r="U29" s="203"/>
      <c r="V29" s="203"/>
      <c r="W29" s="236"/>
      <c r="X29" s="236"/>
      <c r="Y29" s="236"/>
      <c r="Z29" s="236"/>
      <c r="AA29" s="236"/>
      <c r="AB29" s="323"/>
      <c r="AC29" s="323"/>
      <c r="AD29" s="323"/>
    </row>
    <row r="30" spans="1:30" s="176" customFormat="1" ht="15">
      <c r="A30" s="292"/>
      <c r="B30" s="324"/>
      <c r="C30" s="298"/>
      <c r="D30" s="298"/>
      <c r="E30" s="298"/>
      <c r="F30" s="298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203"/>
      <c r="T30" s="203"/>
      <c r="U30" s="203"/>
      <c r="V30" s="203"/>
      <c r="W30" s="236"/>
      <c r="X30" s="236"/>
      <c r="Y30" s="236"/>
      <c r="Z30" s="236"/>
      <c r="AA30" s="236"/>
      <c r="AB30" s="323"/>
      <c r="AC30" s="323"/>
      <c r="AD30" s="323"/>
    </row>
    <row r="31" spans="1:30" s="176" customFormat="1" ht="15">
      <c r="A31" s="292"/>
      <c r="B31" s="324"/>
      <c r="C31" s="298"/>
      <c r="D31" s="298"/>
      <c r="E31" s="298"/>
      <c r="F31" s="298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203"/>
      <c r="T31" s="203"/>
      <c r="U31" s="203"/>
      <c r="V31" s="203"/>
      <c r="W31" s="236"/>
      <c r="X31" s="236"/>
      <c r="Y31" s="236"/>
      <c r="Z31" s="236"/>
      <c r="AA31" s="236"/>
      <c r="AB31" s="323"/>
      <c r="AC31" s="323"/>
      <c r="AD31" s="323"/>
    </row>
    <row r="32" spans="1:30" s="176" customFormat="1" ht="9" customHeight="1">
      <c r="A32" s="292"/>
      <c r="B32" s="324"/>
      <c r="C32" s="298"/>
      <c r="D32" s="298"/>
      <c r="E32" s="298"/>
      <c r="F32" s="298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203"/>
      <c r="T32" s="203"/>
      <c r="U32" s="203"/>
      <c r="V32" s="203"/>
      <c r="W32" s="236"/>
      <c r="X32" s="236"/>
      <c r="Y32" s="236"/>
      <c r="Z32" s="236"/>
      <c r="AA32" s="236"/>
      <c r="AB32" s="323"/>
      <c r="AC32" s="323"/>
      <c r="AD32" s="323"/>
    </row>
    <row r="33" spans="1:30" s="176" customFormat="1" ht="15" hidden="1">
      <c r="A33" s="292"/>
      <c r="B33" s="324"/>
      <c r="C33" s="298"/>
      <c r="D33" s="298"/>
      <c r="E33" s="298"/>
      <c r="F33" s="298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203"/>
      <c r="T33" s="203"/>
      <c r="U33" s="203"/>
      <c r="V33" s="203"/>
      <c r="W33" s="236"/>
      <c r="X33" s="236"/>
      <c r="Y33" s="236"/>
      <c r="Z33" s="236"/>
      <c r="AA33" s="236"/>
      <c r="AB33" s="323"/>
      <c r="AC33" s="323"/>
      <c r="AD33" s="323"/>
    </row>
    <row r="34" spans="1:30" s="176" customFormat="1" ht="15" hidden="1">
      <c r="A34" s="292"/>
      <c r="B34" s="324"/>
      <c r="C34" s="298"/>
      <c r="D34" s="298"/>
      <c r="E34" s="298"/>
      <c r="F34" s="298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203"/>
      <c r="T34" s="203"/>
      <c r="U34" s="203"/>
      <c r="V34" s="203"/>
      <c r="W34" s="236"/>
      <c r="X34" s="236"/>
      <c r="Y34" s="236"/>
      <c r="Z34" s="236"/>
      <c r="AA34" s="236"/>
      <c r="AB34" s="323"/>
      <c r="AC34" s="323"/>
      <c r="AD34" s="323"/>
    </row>
    <row r="35" spans="1:30" s="176" customFormat="1" ht="21" customHeight="1">
      <c r="A35" s="292">
        <v>2.1</v>
      </c>
      <c r="B35" s="324" t="s">
        <v>25</v>
      </c>
      <c r="C35" s="295" t="s">
        <v>146</v>
      </c>
      <c r="D35" s="295"/>
      <c r="E35" s="298" t="s">
        <v>147</v>
      </c>
      <c r="F35" s="298"/>
      <c r="G35" s="301">
        <f>I35+K35+M35+O35+P35+Q35+R35</f>
        <v>8148.6</v>
      </c>
      <c r="H35" s="301"/>
      <c r="I35" s="301">
        <v>781.7</v>
      </c>
      <c r="J35" s="301"/>
      <c r="K35" s="301">
        <v>934.9</v>
      </c>
      <c r="L35" s="301"/>
      <c r="M35" s="301">
        <v>935.6</v>
      </c>
      <c r="N35" s="301"/>
      <c r="O35" s="301">
        <v>1399.4</v>
      </c>
      <c r="P35" s="301">
        <v>1409</v>
      </c>
      <c r="Q35" s="301">
        <v>1344</v>
      </c>
      <c r="R35" s="301">
        <v>1344</v>
      </c>
      <c r="S35" s="203"/>
      <c r="T35" s="203"/>
      <c r="U35" s="203"/>
      <c r="V35" s="203"/>
      <c r="W35" s="255"/>
      <c r="X35" s="255"/>
      <c r="Y35" s="255"/>
      <c r="Z35" s="255"/>
      <c r="AA35" s="255"/>
      <c r="AB35" s="323"/>
      <c r="AC35" s="323"/>
      <c r="AD35" s="323"/>
    </row>
    <row r="36" spans="1:30" s="176" customFormat="1" ht="15.75">
      <c r="A36" s="292"/>
      <c r="B36" s="324"/>
      <c r="C36" s="295"/>
      <c r="D36" s="295"/>
      <c r="E36" s="298"/>
      <c r="F36" s="298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203"/>
      <c r="T36" s="203"/>
      <c r="U36" s="203"/>
      <c r="V36" s="203"/>
      <c r="W36" s="37"/>
      <c r="X36" s="37"/>
      <c r="Y36" s="37"/>
      <c r="Z36" s="37"/>
      <c r="AA36" s="37"/>
      <c r="AB36" s="323"/>
      <c r="AC36" s="323"/>
      <c r="AD36" s="323"/>
    </row>
    <row r="37" spans="1:30" s="176" customFormat="1" ht="15.75">
      <c r="A37" s="292"/>
      <c r="B37" s="324"/>
      <c r="C37" s="295"/>
      <c r="D37" s="295"/>
      <c r="E37" s="298" t="s">
        <v>122</v>
      </c>
      <c r="F37" s="298"/>
      <c r="G37" s="301">
        <f>I37+K37+M37+O37+P37+Q37+R37</f>
        <v>3733.3</v>
      </c>
      <c r="H37" s="301"/>
      <c r="I37" s="301">
        <v>1950</v>
      </c>
      <c r="J37" s="301"/>
      <c r="K37" s="301">
        <v>0</v>
      </c>
      <c r="L37" s="301"/>
      <c r="M37" s="301">
        <v>917.9</v>
      </c>
      <c r="N37" s="301"/>
      <c r="O37" s="301">
        <v>640.6</v>
      </c>
      <c r="P37" s="303">
        <v>224.8</v>
      </c>
      <c r="Q37" s="301">
        <v>0</v>
      </c>
      <c r="R37" s="301">
        <v>0</v>
      </c>
      <c r="S37" s="31"/>
      <c r="T37" s="31"/>
      <c r="U37" s="31"/>
      <c r="V37" s="31"/>
      <c r="W37" s="255"/>
      <c r="X37" s="255"/>
      <c r="Y37" s="255"/>
      <c r="Z37" s="255"/>
      <c r="AA37" s="255"/>
      <c r="AB37" s="323"/>
      <c r="AC37" s="323"/>
      <c r="AD37" s="323"/>
    </row>
    <row r="38" spans="1:30" s="176" customFormat="1" ht="23.25" customHeight="1">
      <c r="A38" s="292"/>
      <c r="B38" s="324"/>
      <c r="C38" s="295"/>
      <c r="D38" s="295"/>
      <c r="E38" s="298"/>
      <c r="F38" s="298"/>
      <c r="G38" s="301"/>
      <c r="H38" s="301"/>
      <c r="I38" s="301"/>
      <c r="J38" s="301"/>
      <c r="K38" s="301"/>
      <c r="L38" s="301"/>
      <c r="M38" s="301"/>
      <c r="N38" s="301"/>
      <c r="O38" s="301"/>
      <c r="P38" s="303"/>
      <c r="Q38" s="301"/>
      <c r="R38" s="301"/>
      <c r="S38" s="31"/>
      <c r="T38" s="31"/>
      <c r="U38" s="31"/>
      <c r="V38" s="31"/>
      <c r="W38" s="37"/>
      <c r="X38" s="37"/>
      <c r="Y38" s="37"/>
      <c r="Z38" s="37"/>
      <c r="AA38" s="37"/>
      <c r="AB38" s="323"/>
      <c r="AC38" s="323"/>
      <c r="AD38" s="323"/>
    </row>
    <row r="39" spans="1:30" s="176" customFormat="1" ht="29.25" customHeight="1">
      <c r="A39" s="292">
        <v>2.11</v>
      </c>
      <c r="B39" s="324" t="s">
        <v>392</v>
      </c>
      <c r="C39" s="298" t="s">
        <v>144</v>
      </c>
      <c r="D39" s="298"/>
      <c r="E39" s="203" t="s">
        <v>142</v>
      </c>
      <c r="F39" s="203"/>
      <c r="G39" s="242">
        <f>O39</f>
        <v>18.9</v>
      </c>
      <c r="H39" s="242"/>
      <c r="I39" s="242" t="s">
        <v>125</v>
      </c>
      <c r="J39" s="242"/>
      <c r="K39" s="242" t="s">
        <v>125</v>
      </c>
      <c r="L39" s="242"/>
      <c r="M39" s="242" t="s">
        <v>125</v>
      </c>
      <c r="N39" s="242"/>
      <c r="O39" s="242">
        <v>18.9</v>
      </c>
      <c r="P39" s="256" t="s">
        <v>105</v>
      </c>
      <c r="Q39" s="256" t="s">
        <v>105</v>
      </c>
      <c r="R39" s="256" t="s">
        <v>105</v>
      </c>
      <c r="S39" s="295"/>
      <c r="T39" s="295"/>
      <c r="U39" s="292"/>
      <c r="V39" s="292"/>
      <c r="W39" s="292"/>
      <c r="X39" s="37"/>
      <c r="Y39" s="37"/>
      <c r="Z39" s="292"/>
      <c r="AA39" s="292"/>
      <c r="AB39" s="323"/>
      <c r="AC39" s="323"/>
      <c r="AD39" s="323"/>
    </row>
    <row r="40" spans="1:30" s="176" customFormat="1" ht="30.75" customHeight="1">
      <c r="A40" s="292"/>
      <c r="B40" s="324"/>
      <c r="C40" s="298"/>
      <c r="D40" s="298"/>
      <c r="E40" s="203" t="s">
        <v>122</v>
      </c>
      <c r="F40" s="203"/>
      <c r="G40" s="242">
        <f>O40</f>
        <v>72</v>
      </c>
      <c r="H40" s="242"/>
      <c r="I40" s="242"/>
      <c r="J40" s="242"/>
      <c r="K40" s="242"/>
      <c r="L40" s="242"/>
      <c r="M40" s="242"/>
      <c r="N40" s="242"/>
      <c r="O40" s="242">
        <v>72</v>
      </c>
      <c r="P40" s="256"/>
      <c r="Q40" s="256"/>
      <c r="R40" s="256"/>
      <c r="S40" s="295"/>
      <c r="T40" s="295"/>
      <c r="U40" s="292"/>
      <c r="V40" s="292"/>
      <c r="W40" s="292"/>
      <c r="X40" s="257"/>
      <c r="Y40" s="257"/>
      <c r="Z40" s="292"/>
      <c r="AA40" s="292"/>
      <c r="AB40" s="323"/>
      <c r="AC40" s="323"/>
      <c r="AD40" s="323"/>
    </row>
    <row r="41" spans="1:30" s="176" customFormat="1" ht="34.5" customHeight="1">
      <c r="A41" s="292"/>
      <c r="B41" s="324"/>
      <c r="C41" s="298"/>
      <c r="D41" s="298"/>
      <c r="E41" s="203" t="s">
        <v>391</v>
      </c>
      <c r="F41" s="203"/>
      <c r="G41" s="242">
        <f>O41</f>
        <v>307</v>
      </c>
      <c r="H41" s="242"/>
      <c r="I41" s="242"/>
      <c r="J41" s="242"/>
      <c r="K41" s="242"/>
      <c r="L41" s="242"/>
      <c r="M41" s="242"/>
      <c r="N41" s="242"/>
      <c r="O41" s="242">
        <v>307</v>
      </c>
      <c r="P41" s="256"/>
      <c r="Q41" s="256"/>
      <c r="R41" s="256"/>
      <c r="S41" s="295"/>
      <c r="T41" s="295"/>
      <c r="U41" s="292"/>
      <c r="V41" s="292"/>
      <c r="W41" s="292"/>
      <c r="X41" s="257"/>
      <c r="Y41" s="257"/>
      <c r="Z41" s="292"/>
      <c r="AA41" s="292"/>
      <c r="AB41" s="323"/>
      <c r="AC41" s="323"/>
      <c r="AD41" s="323"/>
    </row>
    <row r="42" spans="1:30" s="176" customFormat="1" ht="12" customHeight="1">
      <c r="A42" s="292">
        <v>2.12</v>
      </c>
      <c r="B42" s="324" t="s">
        <v>148</v>
      </c>
      <c r="C42" s="298" t="s">
        <v>144</v>
      </c>
      <c r="D42" s="298"/>
      <c r="E42" s="332" t="s">
        <v>142</v>
      </c>
      <c r="F42" s="332"/>
      <c r="G42" s="301">
        <f>O42</f>
        <v>107.2</v>
      </c>
      <c r="H42" s="301"/>
      <c r="I42" s="301" t="s">
        <v>150</v>
      </c>
      <c r="J42" s="301"/>
      <c r="K42" s="301" t="s">
        <v>150</v>
      </c>
      <c r="L42" s="301"/>
      <c r="M42" s="301" t="s">
        <v>149</v>
      </c>
      <c r="N42" s="301"/>
      <c r="O42" s="301">
        <v>107.2</v>
      </c>
      <c r="P42" s="331" t="s">
        <v>105</v>
      </c>
      <c r="Q42" s="331" t="s">
        <v>105</v>
      </c>
      <c r="R42" s="331" t="s">
        <v>105</v>
      </c>
      <c r="S42" s="295"/>
      <c r="T42" s="295"/>
      <c r="U42" s="295"/>
      <c r="V42" s="295"/>
      <c r="W42" s="292"/>
      <c r="X42" s="258"/>
      <c r="Y42" s="258"/>
      <c r="Z42" s="330"/>
      <c r="AA42" s="330"/>
      <c r="AB42" s="323"/>
      <c r="AC42" s="323"/>
      <c r="AD42" s="323"/>
    </row>
    <row r="43" spans="1:30" s="176" customFormat="1" ht="15.75">
      <c r="A43" s="292"/>
      <c r="B43" s="324"/>
      <c r="C43" s="298"/>
      <c r="D43" s="298"/>
      <c r="E43" s="332"/>
      <c r="F43" s="332"/>
      <c r="G43" s="301"/>
      <c r="H43" s="301"/>
      <c r="I43" s="301"/>
      <c r="J43" s="301"/>
      <c r="K43" s="301"/>
      <c r="L43" s="301"/>
      <c r="M43" s="301"/>
      <c r="N43" s="301"/>
      <c r="O43" s="301"/>
      <c r="P43" s="331"/>
      <c r="Q43" s="331"/>
      <c r="R43" s="331"/>
      <c r="S43" s="295"/>
      <c r="T43" s="295"/>
      <c r="U43" s="295"/>
      <c r="V43" s="295"/>
      <c r="W43" s="292"/>
      <c r="X43" s="37"/>
      <c r="Y43" s="37"/>
      <c r="Z43" s="330"/>
      <c r="AA43" s="330"/>
      <c r="AB43" s="323"/>
      <c r="AC43" s="323"/>
      <c r="AD43" s="323"/>
    </row>
    <row r="44" spans="1:30" s="176" customFormat="1" ht="26.25" customHeight="1">
      <c r="A44" s="292"/>
      <c r="B44" s="324"/>
      <c r="C44" s="298"/>
      <c r="D44" s="298"/>
      <c r="E44" s="332"/>
      <c r="F44" s="332"/>
      <c r="G44" s="301"/>
      <c r="H44" s="301"/>
      <c r="I44" s="301"/>
      <c r="J44" s="301"/>
      <c r="K44" s="301"/>
      <c r="L44" s="301"/>
      <c r="M44" s="301"/>
      <c r="N44" s="301"/>
      <c r="O44" s="301"/>
      <c r="P44" s="331"/>
      <c r="Q44" s="331"/>
      <c r="R44" s="331"/>
      <c r="S44" s="295"/>
      <c r="T44" s="295"/>
      <c r="U44" s="295"/>
      <c r="V44" s="295"/>
      <c r="W44" s="292"/>
      <c r="X44" s="37"/>
      <c r="Y44" s="37"/>
      <c r="Z44" s="330"/>
      <c r="AA44" s="330"/>
      <c r="AB44" s="323"/>
      <c r="AC44" s="323"/>
      <c r="AD44" s="323"/>
    </row>
    <row r="45" spans="1:32" s="176" customFormat="1" ht="31.5" customHeight="1">
      <c r="A45" s="292">
        <v>2.13</v>
      </c>
      <c r="B45" s="324" t="s">
        <v>151</v>
      </c>
      <c r="C45" s="298" t="s">
        <v>146</v>
      </c>
      <c r="D45" s="298"/>
      <c r="E45" s="332" t="s">
        <v>152</v>
      </c>
      <c r="F45" s="332"/>
      <c r="G45" s="242">
        <f>I45+K45</f>
        <v>644.4000000000001</v>
      </c>
      <c r="H45" s="242"/>
      <c r="I45" s="242">
        <v>323.1</v>
      </c>
      <c r="J45" s="242"/>
      <c r="K45" s="242">
        <v>321.3</v>
      </c>
      <c r="L45" s="242"/>
      <c r="M45" s="242"/>
      <c r="N45" s="242"/>
      <c r="O45" s="242">
        <v>0</v>
      </c>
      <c r="P45" s="242">
        <v>0</v>
      </c>
      <c r="Q45" s="242">
        <v>0</v>
      </c>
      <c r="R45" s="242">
        <v>0</v>
      </c>
      <c r="S45" s="4"/>
      <c r="T45" s="4"/>
      <c r="U45" s="4"/>
      <c r="V45" s="4"/>
      <c r="W45" s="4"/>
      <c r="X45" s="37"/>
      <c r="Y45" s="37"/>
      <c r="Z45" s="4"/>
      <c r="AA45" s="4"/>
      <c r="AB45" s="323"/>
      <c r="AC45" s="323"/>
      <c r="AD45" s="323"/>
      <c r="AF45" s="176" t="s">
        <v>259</v>
      </c>
    </row>
    <row r="46" spans="1:30" s="176" customFormat="1" ht="15.75" customHeight="1" hidden="1">
      <c r="A46" s="292"/>
      <c r="B46" s="324"/>
      <c r="C46" s="298"/>
      <c r="D46" s="298"/>
      <c r="E46" s="332"/>
      <c r="F46" s="332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4"/>
      <c r="T46" s="4"/>
      <c r="U46" s="4"/>
      <c r="V46" s="4"/>
      <c r="W46" s="4"/>
      <c r="X46" s="37"/>
      <c r="Y46" s="37"/>
      <c r="Z46" s="4"/>
      <c r="AA46" s="4"/>
      <c r="AB46" s="323"/>
      <c r="AC46" s="323"/>
      <c r="AD46" s="323"/>
    </row>
    <row r="47" spans="1:30" s="176" customFormat="1" ht="15.75" customHeight="1" hidden="1">
      <c r="A47" s="292"/>
      <c r="B47" s="324"/>
      <c r="C47" s="298"/>
      <c r="D47" s="298"/>
      <c r="E47" s="332"/>
      <c r="F47" s="332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4"/>
      <c r="T47" s="4"/>
      <c r="U47" s="4"/>
      <c r="V47" s="4"/>
      <c r="W47" s="4"/>
      <c r="X47" s="37"/>
      <c r="Y47" s="37"/>
      <c r="Z47" s="4"/>
      <c r="AA47" s="4"/>
      <c r="AB47" s="323"/>
      <c r="AC47" s="323"/>
      <c r="AD47" s="323"/>
    </row>
    <row r="48" spans="1:30" s="176" customFormat="1" ht="15" customHeight="1" hidden="1">
      <c r="A48" s="292"/>
      <c r="B48" s="324"/>
      <c r="C48" s="298"/>
      <c r="D48" s="298"/>
      <c r="E48" s="332" t="s">
        <v>142</v>
      </c>
      <c r="F48" s="332"/>
      <c r="G48" s="301">
        <f>I48+K48+M48+O48</f>
        <v>85</v>
      </c>
      <c r="H48" s="301"/>
      <c r="I48" s="301">
        <v>20</v>
      </c>
      <c r="J48" s="301"/>
      <c r="K48" s="301">
        <v>65</v>
      </c>
      <c r="L48" s="301"/>
      <c r="M48" s="301"/>
      <c r="N48" s="301"/>
      <c r="O48" s="301">
        <v>0</v>
      </c>
      <c r="P48" s="331" t="s">
        <v>105</v>
      </c>
      <c r="Q48" s="331" t="s">
        <v>105</v>
      </c>
      <c r="R48" s="331" t="s">
        <v>105</v>
      </c>
      <c r="S48" s="31"/>
      <c r="T48" s="31"/>
      <c r="U48" s="31"/>
      <c r="V48" s="31"/>
      <c r="W48" s="292"/>
      <c r="X48" s="292"/>
      <c r="Y48" s="292"/>
      <c r="Z48" s="292"/>
      <c r="AA48" s="292"/>
      <c r="AB48" s="323"/>
      <c r="AC48" s="323"/>
      <c r="AD48" s="323"/>
    </row>
    <row r="49" spans="1:32" s="176" customFormat="1" ht="32.25" customHeight="1">
      <c r="A49" s="292"/>
      <c r="B49" s="324"/>
      <c r="C49" s="298"/>
      <c r="D49" s="298"/>
      <c r="E49" s="332"/>
      <c r="F49" s="332"/>
      <c r="G49" s="301"/>
      <c r="H49" s="301"/>
      <c r="I49" s="301"/>
      <c r="J49" s="301"/>
      <c r="K49" s="301"/>
      <c r="L49" s="301"/>
      <c r="M49" s="301"/>
      <c r="N49" s="301"/>
      <c r="O49" s="301"/>
      <c r="P49" s="331"/>
      <c r="Q49" s="331"/>
      <c r="R49" s="331"/>
      <c r="S49" s="295"/>
      <c r="T49" s="295"/>
      <c r="U49" s="295"/>
      <c r="V49" s="295"/>
      <c r="W49" s="292"/>
      <c r="X49" s="37"/>
      <c r="Y49" s="37"/>
      <c r="Z49" s="292"/>
      <c r="AA49" s="292"/>
      <c r="AB49" s="323"/>
      <c r="AC49" s="323"/>
      <c r="AD49" s="323"/>
      <c r="AF49" s="176">
        <v>65</v>
      </c>
    </row>
    <row r="50" spans="1:30" s="176" customFormat="1" ht="30" customHeight="1" hidden="1">
      <c r="A50" s="292"/>
      <c r="B50" s="324"/>
      <c r="C50" s="298"/>
      <c r="D50" s="298"/>
      <c r="E50" s="332"/>
      <c r="F50" s="332"/>
      <c r="G50" s="301"/>
      <c r="H50" s="301"/>
      <c r="I50" s="301"/>
      <c r="J50" s="301"/>
      <c r="K50" s="301"/>
      <c r="L50" s="301"/>
      <c r="M50" s="301"/>
      <c r="N50" s="301"/>
      <c r="O50" s="301"/>
      <c r="P50" s="331"/>
      <c r="Q50" s="331"/>
      <c r="R50" s="331"/>
      <c r="S50" s="295"/>
      <c r="T50" s="295"/>
      <c r="U50" s="295"/>
      <c r="V50" s="295"/>
      <c r="W50" s="292"/>
      <c r="X50" s="37"/>
      <c r="Y50" s="37"/>
      <c r="Z50" s="292"/>
      <c r="AA50" s="292"/>
      <c r="AB50" s="323"/>
      <c r="AC50" s="323"/>
      <c r="AD50" s="323"/>
    </row>
    <row r="51" spans="1:30" s="176" customFormat="1" ht="125.25" customHeight="1">
      <c r="A51" s="292"/>
      <c r="B51" s="324"/>
      <c r="C51" s="298"/>
      <c r="D51" s="298"/>
      <c r="E51" s="332"/>
      <c r="F51" s="332"/>
      <c r="G51" s="301"/>
      <c r="H51" s="301"/>
      <c r="I51" s="301"/>
      <c r="J51" s="301"/>
      <c r="K51" s="301"/>
      <c r="L51" s="301"/>
      <c r="M51" s="301"/>
      <c r="N51" s="301"/>
      <c r="O51" s="301"/>
      <c r="P51" s="331"/>
      <c r="Q51" s="331"/>
      <c r="R51" s="331"/>
      <c r="S51" s="295"/>
      <c r="T51" s="295"/>
      <c r="U51" s="295"/>
      <c r="V51" s="295"/>
      <c r="W51" s="292"/>
      <c r="X51" s="37"/>
      <c r="Y51" s="37"/>
      <c r="Z51" s="292"/>
      <c r="AA51" s="292"/>
      <c r="AB51" s="323"/>
      <c r="AC51" s="323"/>
      <c r="AD51" s="323"/>
    </row>
    <row r="52" spans="1:30" s="176" customFormat="1" ht="24.75" customHeight="1">
      <c r="A52" s="293" t="s">
        <v>153</v>
      </c>
      <c r="B52" s="293"/>
      <c r="C52" s="293"/>
      <c r="D52" s="293"/>
      <c r="E52" s="332" t="s">
        <v>154</v>
      </c>
      <c r="F52" s="332"/>
      <c r="G52" s="301" t="e">
        <f>G53+G54</f>
        <v>#VALUE!</v>
      </c>
      <c r="H52" s="301"/>
      <c r="I52" s="301">
        <f>I19+I22+I23+I29+I35+I37+I45+I48</f>
        <v>116908.7</v>
      </c>
      <c r="J52" s="301"/>
      <c r="K52" s="301">
        <f>K19+K22+K23+K29+K35+K37+K45+K48</f>
        <v>111248.2</v>
      </c>
      <c r="L52" s="301"/>
      <c r="M52" s="301">
        <f>M19+M22+M23+M29+M35+M37</f>
        <v>125507.8</v>
      </c>
      <c r="N52" s="301"/>
      <c r="O52" s="242">
        <f>O19+O22+O23+O29+O35+O37+O45+O48</f>
        <v>110430.4</v>
      </c>
      <c r="P52" s="242">
        <f>P53+P54</f>
        <v>103002.9</v>
      </c>
      <c r="Q52" s="242">
        <f>Q53+Q54</f>
        <v>89821.09999999999</v>
      </c>
      <c r="R52" s="242">
        <f>R53+R54</f>
        <v>85966.4</v>
      </c>
      <c r="S52" s="40"/>
      <c r="T52" s="40"/>
      <c r="U52" s="40"/>
      <c r="V52" s="40"/>
      <c r="W52" s="40"/>
      <c r="X52" s="40">
        <f>X19+X23+X29</f>
        <v>0</v>
      </c>
      <c r="Y52" s="40">
        <v>0</v>
      </c>
      <c r="Z52" s="40"/>
      <c r="AA52" s="40"/>
      <c r="AB52" s="323"/>
      <c r="AC52" s="323"/>
      <c r="AD52" s="323"/>
    </row>
    <row r="53" spans="1:31" s="176" customFormat="1" ht="42.75" customHeight="1">
      <c r="A53" s="293"/>
      <c r="B53" s="293"/>
      <c r="C53" s="293"/>
      <c r="D53" s="293"/>
      <c r="E53" s="332" t="s">
        <v>393</v>
      </c>
      <c r="F53" s="332"/>
      <c r="G53" s="301">
        <f>I53+K53+M53+O53+P53+Q53+R53</f>
        <v>612703.7999999999</v>
      </c>
      <c r="H53" s="301"/>
      <c r="I53" s="301">
        <f>I45+I37+I29+I23</f>
        <v>93536.90000000001</v>
      </c>
      <c r="J53" s="301"/>
      <c r="K53" s="301">
        <f>K45+K29+K23</f>
        <v>88090</v>
      </c>
      <c r="L53" s="301"/>
      <c r="M53" s="301">
        <f>M37+M29+M23+M22</f>
        <v>96919.1</v>
      </c>
      <c r="N53" s="301"/>
      <c r="O53" s="242">
        <f>O22+O23+O29+O37+O40+O41</f>
        <v>88154.6</v>
      </c>
      <c r="P53" s="242">
        <f>P23+P29+P37+P45</f>
        <v>83285.9</v>
      </c>
      <c r="Q53" s="242">
        <f>Q23+Q29+Q37+Q45</f>
        <v>79818.09999999999</v>
      </c>
      <c r="R53" s="242">
        <f>R23+R29+R37+R45</f>
        <v>82899.2</v>
      </c>
      <c r="S53" s="34"/>
      <c r="T53" s="34"/>
      <c r="U53" s="34"/>
      <c r="V53" s="34"/>
      <c r="W53" s="34"/>
      <c r="X53" s="34">
        <f>X22+X23+X29+X37+X45</f>
        <v>0</v>
      </c>
      <c r="Y53" s="34">
        <f>Y22+Y23+Y29+Y37+Y45</f>
        <v>0</v>
      </c>
      <c r="Z53" s="34"/>
      <c r="AA53" s="34"/>
      <c r="AB53" s="323"/>
      <c r="AC53" s="323"/>
      <c r="AD53" s="323"/>
      <c r="AE53" s="177">
        <f>I53+K53+M53+O53+P53+Q53</f>
        <v>529804.6</v>
      </c>
    </row>
    <row r="54" spans="1:32" s="176" customFormat="1" ht="30" customHeight="1">
      <c r="A54" s="293"/>
      <c r="B54" s="293"/>
      <c r="C54" s="293"/>
      <c r="D54" s="293"/>
      <c r="E54" s="332" t="s">
        <v>142</v>
      </c>
      <c r="F54" s="332"/>
      <c r="G54" s="301" t="e">
        <f>I54+K54+M54+O54+P54+Q54+R54</f>
        <v>#VALUE!</v>
      </c>
      <c r="H54" s="301"/>
      <c r="I54" s="301" t="e">
        <f>I48+I42+I35+I19</f>
        <v>#VALUE!</v>
      </c>
      <c r="J54" s="301"/>
      <c r="K54" s="301" t="e">
        <f>K48+K42+K35+K19</f>
        <v>#VALUE!</v>
      </c>
      <c r="L54" s="301"/>
      <c r="M54" s="301">
        <f>M52-M53</f>
        <v>28588.699999999997</v>
      </c>
      <c r="N54" s="301"/>
      <c r="O54" s="242">
        <f>O19+O35+O39+O42+O48</f>
        <v>22780.9</v>
      </c>
      <c r="P54" s="242">
        <f>P19+P35</f>
        <v>19717</v>
      </c>
      <c r="Q54" s="242">
        <f>Q19+Q35</f>
        <v>10003</v>
      </c>
      <c r="R54" s="242">
        <f>R19+R35</f>
        <v>3067.2</v>
      </c>
      <c r="S54" s="34"/>
      <c r="T54" s="34"/>
      <c r="U54" s="34"/>
      <c r="V54" s="34"/>
      <c r="W54" s="34"/>
      <c r="X54" s="34">
        <f>X52-X53</f>
        <v>0</v>
      </c>
      <c r="Y54" s="34">
        <f>Y52-Y53</f>
        <v>0</v>
      </c>
      <c r="Z54" s="34"/>
      <c r="AA54" s="34"/>
      <c r="AB54" s="323"/>
      <c r="AC54" s="323"/>
      <c r="AD54" s="323"/>
      <c r="AE54" s="177" t="e">
        <f>I54+K54+M54+O54+P54+Q54+R54</f>
        <v>#VALUE!</v>
      </c>
      <c r="AF54" s="178">
        <f>P35+P19</f>
        <v>19717</v>
      </c>
    </row>
    <row r="55" spans="1:30" s="176" customFormat="1" ht="27.75" customHeight="1">
      <c r="A55" s="302" t="s">
        <v>155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23"/>
      <c r="AD55" s="323"/>
    </row>
    <row r="56" spans="1:30" s="176" customFormat="1" ht="51" customHeight="1">
      <c r="A56" s="292">
        <v>2.14</v>
      </c>
      <c r="B56" s="324" t="s">
        <v>156</v>
      </c>
      <c r="C56" s="295" t="s">
        <v>105</v>
      </c>
      <c r="D56" s="295" t="s">
        <v>105</v>
      </c>
      <c r="E56" s="295"/>
      <c r="F56" s="295" t="s">
        <v>105</v>
      </c>
      <c r="G56" s="295"/>
      <c r="H56" s="295" t="s">
        <v>105</v>
      </c>
      <c r="I56" s="295"/>
      <c r="J56" s="295" t="s">
        <v>105</v>
      </c>
      <c r="K56" s="295"/>
      <c r="L56" s="295" t="s">
        <v>105</v>
      </c>
      <c r="M56" s="295"/>
      <c r="N56" s="295" t="s">
        <v>105</v>
      </c>
      <c r="O56" s="295"/>
      <c r="P56" s="295"/>
      <c r="Q56" s="295"/>
      <c r="R56" s="295"/>
      <c r="S56" s="295" t="s">
        <v>157</v>
      </c>
      <c r="T56" s="295" t="s">
        <v>157</v>
      </c>
      <c r="U56" s="295" t="s">
        <v>157</v>
      </c>
      <c r="V56" s="295" t="s">
        <v>157</v>
      </c>
      <c r="W56" s="295" t="s">
        <v>157</v>
      </c>
      <c r="X56" s="31"/>
      <c r="Y56" s="31"/>
      <c r="Z56" s="295" t="s">
        <v>157</v>
      </c>
      <c r="AA56" s="292" t="s">
        <v>158</v>
      </c>
      <c r="AB56" s="37"/>
      <c r="AC56" s="323"/>
      <c r="AD56" s="323"/>
    </row>
    <row r="57" spans="1:30" s="176" customFormat="1" ht="15.75" hidden="1">
      <c r="A57" s="292"/>
      <c r="B57" s="324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31"/>
      <c r="Y57" s="31"/>
      <c r="Z57" s="295"/>
      <c r="AA57" s="292"/>
      <c r="AB57" s="37"/>
      <c r="AC57" s="323"/>
      <c r="AD57" s="323"/>
    </row>
    <row r="58" spans="1:30" s="176" customFormat="1" ht="52.5" customHeight="1">
      <c r="A58" s="292">
        <v>2.15</v>
      </c>
      <c r="B58" s="324" t="s">
        <v>159</v>
      </c>
      <c r="C58" s="295" t="s">
        <v>105</v>
      </c>
      <c r="D58" s="295" t="s">
        <v>105</v>
      </c>
      <c r="E58" s="295"/>
      <c r="F58" s="295" t="s">
        <v>105</v>
      </c>
      <c r="G58" s="295"/>
      <c r="H58" s="295" t="s">
        <v>105</v>
      </c>
      <c r="I58" s="295"/>
      <c r="J58" s="295" t="s">
        <v>105</v>
      </c>
      <c r="K58" s="295"/>
      <c r="L58" s="295" t="s">
        <v>105</v>
      </c>
      <c r="M58" s="295"/>
      <c r="N58" s="295" t="s">
        <v>105</v>
      </c>
      <c r="O58" s="295"/>
      <c r="P58" s="295" t="s">
        <v>125</v>
      </c>
      <c r="Q58" s="295" t="s">
        <v>125</v>
      </c>
      <c r="R58" s="295"/>
      <c r="S58" s="295">
        <v>0</v>
      </c>
      <c r="T58" s="295">
        <v>2</v>
      </c>
      <c r="U58" s="295">
        <v>4</v>
      </c>
      <c r="V58" s="295">
        <v>6</v>
      </c>
      <c r="W58" s="295">
        <v>8</v>
      </c>
      <c r="X58" s="31"/>
      <c r="Y58" s="31"/>
      <c r="Z58" s="295">
        <v>10</v>
      </c>
      <c r="AA58" s="292"/>
      <c r="AB58" s="292"/>
      <c r="AC58" s="323"/>
      <c r="AD58" s="323"/>
    </row>
    <row r="59" spans="1:30" s="176" customFormat="1" ht="15.75" hidden="1">
      <c r="A59" s="292"/>
      <c r="B59" s="324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31"/>
      <c r="Y59" s="31"/>
      <c r="Z59" s="295"/>
      <c r="AA59" s="292"/>
      <c r="AB59" s="292"/>
      <c r="AC59" s="323"/>
      <c r="AD59" s="323"/>
    </row>
    <row r="60" spans="1:30" s="176" customFormat="1" ht="15.75" hidden="1">
      <c r="A60" s="292"/>
      <c r="B60" s="324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31"/>
      <c r="Y60" s="31"/>
      <c r="Z60" s="295"/>
      <c r="AA60" s="292"/>
      <c r="AB60" s="292"/>
      <c r="AC60" s="323"/>
      <c r="AD60" s="323"/>
    </row>
    <row r="61" spans="1:30" s="176" customFormat="1" ht="57" customHeight="1">
      <c r="A61" s="292">
        <v>2.16</v>
      </c>
      <c r="B61" s="324" t="s">
        <v>160</v>
      </c>
      <c r="C61" s="295" t="s">
        <v>105</v>
      </c>
      <c r="D61" s="295" t="s">
        <v>105</v>
      </c>
      <c r="E61" s="295"/>
      <c r="F61" s="295" t="s">
        <v>105</v>
      </c>
      <c r="G61" s="295"/>
      <c r="H61" s="295" t="s">
        <v>105</v>
      </c>
      <c r="I61" s="295"/>
      <c r="J61" s="295" t="s">
        <v>105</v>
      </c>
      <c r="K61" s="295"/>
      <c r="L61" s="295" t="s">
        <v>105</v>
      </c>
      <c r="M61" s="295"/>
      <c r="N61" s="295" t="s">
        <v>105</v>
      </c>
      <c r="O61" s="295"/>
      <c r="P61" s="295" t="s">
        <v>125</v>
      </c>
      <c r="Q61" s="295" t="s">
        <v>125</v>
      </c>
      <c r="R61" s="295"/>
      <c r="S61" s="295"/>
      <c r="T61" s="295"/>
      <c r="U61" s="295">
        <v>13</v>
      </c>
      <c r="V61" s="295">
        <v>13</v>
      </c>
      <c r="W61" s="295"/>
      <c r="X61" s="31"/>
      <c r="Y61" s="31"/>
      <c r="Z61" s="295"/>
      <c r="AA61" s="292"/>
      <c r="AB61" s="37"/>
      <c r="AC61" s="323"/>
      <c r="AD61" s="323"/>
    </row>
    <row r="62" spans="1:30" s="176" customFormat="1" ht="15.75" hidden="1">
      <c r="A62" s="292"/>
      <c r="B62" s="324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31"/>
      <c r="Y62" s="31"/>
      <c r="Z62" s="295"/>
      <c r="AA62" s="292"/>
      <c r="AB62" s="37"/>
      <c r="AC62" s="323"/>
      <c r="AD62" s="323"/>
    </row>
    <row r="63" spans="1:30" s="176" customFormat="1" ht="41.25" customHeight="1">
      <c r="A63" s="292">
        <v>2.17</v>
      </c>
      <c r="B63" s="324" t="s">
        <v>161</v>
      </c>
      <c r="C63" s="298" t="s">
        <v>144</v>
      </c>
      <c r="D63" s="299" t="s">
        <v>142</v>
      </c>
      <c r="E63" s="299"/>
      <c r="F63" s="295" t="s">
        <v>125</v>
      </c>
      <c r="G63" s="295"/>
      <c r="H63" s="295" t="s">
        <v>125</v>
      </c>
      <c r="I63" s="295"/>
      <c r="J63" s="295" t="s">
        <v>125</v>
      </c>
      <c r="K63" s="295"/>
      <c r="L63" s="295" t="s">
        <v>125</v>
      </c>
      <c r="M63" s="295"/>
      <c r="N63" s="295" t="s">
        <v>125</v>
      </c>
      <c r="O63" s="295"/>
      <c r="P63" s="295" t="s">
        <v>105</v>
      </c>
      <c r="Q63" s="295" t="s">
        <v>105</v>
      </c>
      <c r="R63" s="295"/>
      <c r="S63" s="295"/>
      <c r="T63" s="295"/>
      <c r="U63" s="295"/>
      <c r="V63" s="295"/>
      <c r="W63" s="295"/>
      <c r="X63" s="31"/>
      <c r="Y63" s="31"/>
      <c r="Z63" s="295"/>
      <c r="AA63" s="292"/>
      <c r="AB63" s="257"/>
      <c r="AC63" s="323"/>
      <c r="AD63" s="323"/>
    </row>
    <row r="64" spans="1:30" s="176" customFormat="1" ht="13.5" customHeight="1">
      <c r="A64" s="292"/>
      <c r="B64" s="324"/>
      <c r="C64" s="298"/>
      <c r="D64" s="299"/>
      <c r="E64" s="299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31"/>
      <c r="Y64" s="31"/>
      <c r="Z64" s="295"/>
      <c r="AA64" s="292"/>
      <c r="AB64" s="257"/>
      <c r="AC64" s="323"/>
      <c r="AD64" s="323"/>
    </row>
    <row r="65" spans="1:30" s="176" customFormat="1" ht="15.75" hidden="1">
      <c r="A65" s="292"/>
      <c r="B65" s="324"/>
      <c r="C65" s="298"/>
      <c r="D65" s="299"/>
      <c r="E65" s="299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31"/>
      <c r="Y65" s="31"/>
      <c r="Z65" s="295"/>
      <c r="AA65" s="292"/>
      <c r="AB65" s="37"/>
      <c r="AC65" s="323"/>
      <c r="AD65" s="323"/>
    </row>
    <row r="66" spans="1:30" s="176" customFormat="1" ht="15.75" hidden="1">
      <c r="A66" s="292"/>
      <c r="B66" s="324"/>
      <c r="C66" s="298"/>
      <c r="D66" s="299"/>
      <c r="E66" s="299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31"/>
      <c r="Y66" s="31"/>
      <c r="Z66" s="295"/>
      <c r="AA66" s="292"/>
      <c r="AB66" s="37"/>
      <c r="AC66" s="323"/>
      <c r="AD66" s="323"/>
    </row>
    <row r="67" spans="1:30" s="176" customFormat="1" ht="61.5" customHeight="1">
      <c r="A67" s="292">
        <v>2.18</v>
      </c>
      <c r="B67" s="324" t="s">
        <v>162</v>
      </c>
      <c r="C67" s="298" t="s">
        <v>144</v>
      </c>
      <c r="D67" s="299" t="s">
        <v>142</v>
      </c>
      <c r="E67" s="299"/>
      <c r="F67" s="295" t="s">
        <v>149</v>
      </c>
      <c r="G67" s="295"/>
      <c r="H67" s="295" t="s">
        <v>150</v>
      </c>
      <c r="I67" s="295"/>
      <c r="J67" s="295" t="s">
        <v>150</v>
      </c>
      <c r="K67" s="295"/>
      <c r="L67" s="295" t="s">
        <v>149</v>
      </c>
      <c r="M67" s="295"/>
      <c r="N67" s="295" t="s">
        <v>149</v>
      </c>
      <c r="O67" s="295"/>
      <c r="P67" s="295" t="s">
        <v>105</v>
      </c>
      <c r="Q67" s="295" t="s">
        <v>105</v>
      </c>
      <c r="R67" s="295"/>
      <c r="S67" s="295"/>
      <c r="T67" s="295"/>
      <c r="U67" s="295"/>
      <c r="V67" s="295"/>
      <c r="W67" s="295"/>
      <c r="X67" s="31"/>
      <c r="Y67" s="31"/>
      <c r="Z67" s="295"/>
      <c r="AA67" s="292"/>
      <c r="AB67" s="258"/>
      <c r="AC67" s="323"/>
      <c r="AD67" s="323"/>
    </row>
    <row r="68" spans="1:30" s="176" customFormat="1" ht="15.75" hidden="1">
      <c r="A68" s="292"/>
      <c r="B68" s="324"/>
      <c r="C68" s="298"/>
      <c r="D68" s="299"/>
      <c r="E68" s="299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31"/>
      <c r="Y68" s="31"/>
      <c r="Z68" s="295"/>
      <c r="AA68" s="292"/>
      <c r="AB68" s="37"/>
      <c r="AC68" s="323"/>
      <c r="AD68" s="323"/>
    </row>
    <row r="69" spans="1:30" s="176" customFormat="1" ht="15.75" hidden="1">
      <c r="A69" s="292"/>
      <c r="B69" s="324"/>
      <c r="C69" s="298"/>
      <c r="D69" s="299"/>
      <c r="E69" s="299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31"/>
      <c r="Y69" s="31"/>
      <c r="Z69" s="295"/>
      <c r="AA69" s="292"/>
      <c r="AB69" s="37"/>
      <c r="AC69" s="323"/>
      <c r="AD69" s="323"/>
    </row>
    <row r="70" spans="1:30" s="176" customFormat="1" ht="31.5">
      <c r="A70" s="259" t="s">
        <v>35</v>
      </c>
      <c r="B70" s="235" t="s">
        <v>34</v>
      </c>
      <c r="C70" s="298" t="s">
        <v>144</v>
      </c>
      <c r="D70" s="42"/>
      <c r="E70" s="299" t="s">
        <v>142</v>
      </c>
      <c r="F70" s="299"/>
      <c r="G70" s="31"/>
      <c r="H70" s="31"/>
      <c r="I70" s="31"/>
      <c r="J70" s="31"/>
      <c r="K70" s="31"/>
      <c r="L70" s="31"/>
      <c r="M70" s="31"/>
      <c r="N70" s="31"/>
      <c r="O70" s="260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77"/>
      <c r="AB70" s="37"/>
      <c r="AC70" s="40"/>
      <c r="AD70" s="40"/>
    </row>
    <row r="71" spans="1:30" s="176" customFormat="1" ht="15.75">
      <c r="A71" s="77"/>
      <c r="B71" s="235"/>
      <c r="C71" s="298"/>
      <c r="D71" s="42"/>
      <c r="E71" s="299"/>
      <c r="F71" s="299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77"/>
      <c r="AB71" s="37"/>
      <c r="AC71" s="40"/>
      <c r="AD71" s="40"/>
    </row>
    <row r="72" spans="1:30" s="176" customFormat="1" ht="0.75" customHeight="1">
      <c r="A72" s="77"/>
      <c r="B72" s="235"/>
      <c r="C72" s="298"/>
      <c r="D72" s="42"/>
      <c r="E72" s="299"/>
      <c r="F72" s="299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77"/>
      <c r="AB72" s="37"/>
      <c r="AC72" s="40"/>
      <c r="AD72" s="40"/>
    </row>
    <row r="73" spans="1:30" s="176" customFormat="1" ht="0.75" customHeight="1">
      <c r="A73" s="77"/>
      <c r="B73" s="235"/>
      <c r="C73" s="203"/>
      <c r="D73" s="42"/>
      <c r="E73" s="42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77"/>
      <c r="AB73" s="37"/>
      <c r="AC73" s="40"/>
      <c r="AD73" s="40"/>
    </row>
    <row r="74" spans="1:30" s="176" customFormat="1" ht="12.75" customHeight="1">
      <c r="A74" s="293" t="s">
        <v>163</v>
      </c>
      <c r="B74" s="293"/>
      <c r="C74" s="293"/>
      <c r="D74" s="299" t="s">
        <v>164</v>
      </c>
      <c r="E74" s="299"/>
      <c r="F74" s="295" t="s">
        <v>149</v>
      </c>
      <c r="G74" s="295"/>
      <c r="H74" s="295" t="s">
        <v>149</v>
      </c>
      <c r="I74" s="295"/>
      <c r="J74" s="295" t="s">
        <v>149</v>
      </c>
      <c r="K74" s="295"/>
      <c r="L74" s="295" t="s">
        <v>149</v>
      </c>
      <c r="M74" s="295"/>
      <c r="N74" s="295" t="s">
        <v>149</v>
      </c>
      <c r="O74" s="295"/>
      <c r="P74" s="295" t="s">
        <v>105</v>
      </c>
      <c r="Q74" s="295" t="s">
        <v>105</v>
      </c>
      <c r="R74" s="295" t="s">
        <v>105</v>
      </c>
      <c r="S74" s="295"/>
      <c r="T74" s="295"/>
      <c r="U74" s="295"/>
      <c r="V74" s="295"/>
      <c r="W74" s="295"/>
      <c r="X74" s="31"/>
      <c r="Y74" s="31"/>
      <c r="Z74" s="295"/>
      <c r="AA74" s="292"/>
      <c r="AB74" s="292"/>
      <c r="AC74" s="323"/>
      <c r="AD74" s="323"/>
    </row>
    <row r="75" spans="1:30" s="176" customFormat="1" ht="23.25" customHeight="1">
      <c r="A75" s="293"/>
      <c r="B75" s="293"/>
      <c r="C75" s="293"/>
      <c r="D75" s="299" t="s">
        <v>142</v>
      </c>
      <c r="E75" s="299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31"/>
      <c r="Y75" s="31"/>
      <c r="Z75" s="295"/>
      <c r="AA75" s="292"/>
      <c r="AB75" s="292"/>
      <c r="AC75" s="323"/>
      <c r="AD75" s="323"/>
    </row>
    <row r="76" spans="1:30" s="176" customFormat="1" ht="15.75" hidden="1">
      <c r="A76" s="293"/>
      <c r="B76" s="293"/>
      <c r="C76" s="293"/>
      <c r="D76" s="333"/>
      <c r="E76" s="333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31"/>
      <c r="Y76" s="31"/>
      <c r="Z76" s="295"/>
      <c r="AA76" s="292"/>
      <c r="AB76" s="292"/>
      <c r="AC76" s="323"/>
      <c r="AD76" s="323"/>
    </row>
    <row r="77" spans="1:30" s="176" customFormat="1" ht="15.75" hidden="1">
      <c r="A77" s="293"/>
      <c r="B77" s="293"/>
      <c r="C77" s="293"/>
      <c r="D77" s="333"/>
      <c r="E77" s="333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31"/>
      <c r="Y77" s="31"/>
      <c r="Z77" s="295"/>
      <c r="AA77" s="292"/>
      <c r="AB77" s="292"/>
      <c r="AC77" s="323"/>
      <c r="AD77" s="323"/>
    </row>
    <row r="78" spans="1:30" s="176" customFormat="1" ht="21.75" customHeight="1">
      <c r="A78" s="302" t="s">
        <v>165</v>
      </c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23"/>
      <c r="AD78" s="323"/>
    </row>
    <row r="79" spans="1:30" s="176" customFormat="1" ht="58.5" customHeight="1">
      <c r="A79" s="77">
        <v>2.2</v>
      </c>
      <c r="B79" s="235" t="s">
        <v>166</v>
      </c>
      <c r="C79" s="31" t="s">
        <v>105</v>
      </c>
      <c r="D79" s="295" t="s">
        <v>105</v>
      </c>
      <c r="E79" s="295"/>
      <c r="F79" s="295" t="s">
        <v>105</v>
      </c>
      <c r="G79" s="295"/>
      <c r="H79" s="295" t="s">
        <v>105</v>
      </c>
      <c r="I79" s="295"/>
      <c r="J79" s="295" t="s">
        <v>105</v>
      </c>
      <c r="K79" s="295"/>
      <c r="L79" s="295" t="s">
        <v>105</v>
      </c>
      <c r="M79" s="295"/>
      <c r="N79" s="295" t="s">
        <v>105</v>
      </c>
      <c r="O79" s="295"/>
      <c r="P79" s="31"/>
      <c r="Q79" s="31"/>
      <c r="R79" s="4"/>
      <c r="S79" s="4">
        <v>17.5</v>
      </c>
      <c r="T79" s="4">
        <v>13.3</v>
      </c>
      <c r="U79" s="4">
        <v>23.1</v>
      </c>
      <c r="V79" s="4">
        <v>20</v>
      </c>
      <c r="W79" s="4"/>
      <c r="X79" s="31"/>
      <c r="Y79" s="31"/>
      <c r="Z79" s="31"/>
      <c r="AA79" s="295"/>
      <c r="AB79" s="295"/>
      <c r="AC79" s="295"/>
      <c r="AD79" s="40"/>
    </row>
    <row r="80" spans="1:30" s="176" customFormat="1" ht="43.5" customHeight="1">
      <c r="A80" s="77">
        <v>2.21</v>
      </c>
      <c r="B80" s="235" t="s">
        <v>167</v>
      </c>
      <c r="C80" s="31" t="s">
        <v>105</v>
      </c>
      <c r="D80" s="295" t="s">
        <v>105</v>
      </c>
      <c r="E80" s="295"/>
      <c r="F80" s="295" t="s">
        <v>105</v>
      </c>
      <c r="G80" s="295"/>
      <c r="H80" s="295" t="s">
        <v>105</v>
      </c>
      <c r="I80" s="295"/>
      <c r="J80" s="295" t="s">
        <v>105</v>
      </c>
      <c r="K80" s="295"/>
      <c r="L80" s="295" t="s">
        <v>105</v>
      </c>
      <c r="M80" s="295"/>
      <c r="N80" s="295" t="s">
        <v>105</v>
      </c>
      <c r="O80" s="295"/>
      <c r="P80" s="31"/>
      <c r="Q80" s="31"/>
      <c r="R80" s="4"/>
      <c r="S80" s="4">
        <v>475</v>
      </c>
      <c r="T80" s="4">
        <v>489</v>
      </c>
      <c r="U80" s="4">
        <v>550</v>
      </c>
      <c r="V80" s="4">
        <v>585</v>
      </c>
      <c r="W80" s="4"/>
      <c r="X80" s="31"/>
      <c r="Y80" s="31"/>
      <c r="Z80" s="31"/>
      <c r="AA80" s="292"/>
      <c r="AB80" s="292"/>
      <c r="AC80" s="292"/>
      <c r="AD80" s="40"/>
    </row>
    <row r="81" spans="1:30" s="176" customFormat="1" ht="53.25" customHeight="1">
      <c r="A81" s="292">
        <v>2.22</v>
      </c>
      <c r="B81" s="324" t="s">
        <v>168</v>
      </c>
      <c r="C81" s="298" t="s">
        <v>144</v>
      </c>
      <c r="D81" s="299" t="s">
        <v>142</v>
      </c>
      <c r="E81" s="299"/>
      <c r="F81" s="334">
        <f>H81+J81+L81+N81+P81+Q81+R81</f>
        <v>145.5</v>
      </c>
      <c r="G81" s="334"/>
      <c r="H81" s="334">
        <v>0</v>
      </c>
      <c r="I81" s="334"/>
      <c r="J81" s="334">
        <v>0</v>
      </c>
      <c r="K81" s="334"/>
      <c r="L81" s="334">
        <v>70</v>
      </c>
      <c r="M81" s="334"/>
      <c r="N81" s="334">
        <v>42.6</v>
      </c>
      <c r="O81" s="334"/>
      <c r="P81" s="335">
        <v>32.9</v>
      </c>
      <c r="Q81" s="334">
        <v>0</v>
      </c>
      <c r="R81" s="334">
        <v>0</v>
      </c>
      <c r="S81" s="295"/>
      <c r="T81" s="295"/>
      <c r="U81" s="295"/>
      <c r="V81" s="295"/>
      <c r="W81" s="295"/>
      <c r="X81" s="31"/>
      <c r="Y81" s="31"/>
      <c r="Z81" s="295"/>
      <c r="AA81" s="292"/>
      <c r="AB81" s="37"/>
      <c r="AC81" s="37"/>
      <c r="AD81" s="323"/>
    </row>
    <row r="82" spans="1:30" s="176" customFormat="1" ht="15.75" hidden="1">
      <c r="A82" s="292"/>
      <c r="B82" s="324"/>
      <c r="C82" s="298"/>
      <c r="D82" s="299"/>
      <c r="E82" s="299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5"/>
      <c r="Q82" s="334"/>
      <c r="R82" s="334"/>
      <c r="S82" s="295"/>
      <c r="T82" s="295"/>
      <c r="U82" s="295"/>
      <c r="V82" s="295"/>
      <c r="W82" s="295"/>
      <c r="X82" s="31"/>
      <c r="Y82" s="31"/>
      <c r="Z82" s="295"/>
      <c r="AA82" s="292"/>
      <c r="AB82" s="37"/>
      <c r="AC82" s="37"/>
      <c r="AD82" s="323"/>
    </row>
    <row r="83" spans="1:30" s="176" customFormat="1" ht="15.75" hidden="1">
      <c r="A83" s="292"/>
      <c r="B83" s="324"/>
      <c r="C83" s="298"/>
      <c r="D83" s="299"/>
      <c r="E83" s="299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5"/>
      <c r="Q83" s="334"/>
      <c r="R83" s="334"/>
      <c r="S83" s="295"/>
      <c r="T83" s="295"/>
      <c r="U83" s="295"/>
      <c r="V83" s="295"/>
      <c r="W83" s="295"/>
      <c r="X83" s="31"/>
      <c r="Y83" s="31"/>
      <c r="Z83" s="295"/>
      <c r="AA83" s="292"/>
      <c r="AB83" s="37"/>
      <c r="AC83" s="37"/>
      <c r="AD83" s="323"/>
    </row>
    <row r="84" spans="1:30" s="176" customFormat="1" ht="12.75" customHeight="1">
      <c r="A84" s="293" t="s">
        <v>169</v>
      </c>
      <c r="B84" s="293"/>
      <c r="C84" s="293"/>
      <c r="D84" s="299" t="s">
        <v>170</v>
      </c>
      <c r="E84" s="299"/>
      <c r="F84" s="334">
        <f>F81</f>
        <v>145.5</v>
      </c>
      <c r="G84" s="334"/>
      <c r="H84" s="334">
        <f>H81</f>
        <v>0</v>
      </c>
      <c r="I84" s="334"/>
      <c r="J84" s="334">
        <f>J81</f>
        <v>0</v>
      </c>
      <c r="K84" s="334"/>
      <c r="L84" s="334">
        <f>L81</f>
        <v>70</v>
      </c>
      <c r="M84" s="334"/>
      <c r="N84" s="261">
        <f>N81</f>
        <v>42.6</v>
      </c>
      <c r="O84" s="261"/>
      <c r="P84" s="261"/>
      <c r="Q84" s="261"/>
      <c r="R84" s="261"/>
      <c r="S84" s="4"/>
      <c r="T84" s="4"/>
      <c r="U84" s="4"/>
      <c r="V84" s="4"/>
      <c r="W84" s="295"/>
      <c r="X84" s="31"/>
      <c r="Y84" s="31"/>
      <c r="Z84" s="31"/>
      <c r="AA84" s="292"/>
      <c r="AB84" s="292"/>
      <c r="AC84" s="292"/>
      <c r="AD84" s="323"/>
    </row>
    <row r="85" spans="1:30" s="176" customFormat="1" ht="25.5" customHeight="1">
      <c r="A85" s="293"/>
      <c r="B85" s="293"/>
      <c r="C85" s="293"/>
      <c r="D85" s="299" t="s">
        <v>142</v>
      </c>
      <c r="E85" s="299"/>
      <c r="F85" s="334"/>
      <c r="G85" s="334"/>
      <c r="H85" s="334"/>
      <c r="I85" s="334"/>
      <c r="J85" s="334"/>
      <c r="K85" s="334"/>
      <c r="L85" s="334"/>
      <c r="M85" s="334"/>
      <c r="N85" s="261"/>
      <c r="O85" s="261">
        <f>N81</f>
        <v>42.6</v>
      </c>
      <c r="P85" s="261">
        <f>P81</f>
        <v>32.9</v>
      </c>
      <c r="Q85" s="261">
        <v>0</v>
      </c>
      <c r="R85" s="261">
        <v>0</v>
      </c>
      <c r="S85" s="4"/>
      <c r="T85" s="4"/>
      <c r="U85" s="4"/>
      <c r="V85" s="4"/>
      <c r="W85" s="295"/>
      <c r="X85" s="31"/>
      <c r="Y85" s="31"/>
      <c r="Z85" s="31"/>
      <c r="AA85" s="292"/>
      <c r="AB85" s="292"/>
      <c r="AC85" s="292"/>
      <c r="AD85" s="323"/>
    </row>
    <row r="86" spans="1:30" s="176" customFormat="1" ht="2.25" customHeight="1">
      <c r="A86" s="293"/>
      <c r="B86" s="293"/>
      <c r="C86" s="293"/>
      <c r="D86" s="323"/>
      <c r="E86" s="323"/>
      <c r="F86" s="334"/>
      <c r="G86" s="334"/>
      <c r="H86" s="334"/>
      <c r="I86" s="334"/>
      <c r="J86" s="334"/>
      <c r="K86" s="334"/>
      <c r="L86" s="334"/>
      <c r="M86" s="334"/>
      <c r="N86" s="261"/>
      <c r="O86" s="261"/>
      <c r="P86" s="261"/>
      <c r="Q86" s="261"/>
      <c r="R86" s="261"/>
      <c r="S86" s="4"/>
      <c r="T86" s="4"/>
      <c r="U86" s="4"/>
      <c r="V86" s="4"/>
      <c r="W86" s="295"/>
      <c r="X86" s="31"/>
      <c r="Y86" s="31"/>
      <c r="Z86" s="31"/>
      <c r="AA86" s="292"/>
      <c r="AB86" s="292"/>
      <c r="AC86" s="292"/>
      <c r="AD86" s="323"/>
    </row>
    <row r="87" spans="1:30" s="176" customFormat="1" ht="29.25" customHeight="1">
      <c r="A87" s="302" t="s">
        <v>171</v>
      </c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</row>
    <row r="88" spans="1:30" s="176" customFormat="1" ht="31.5" customHeight="1">
      <c r="A88" s="292">
        <v>2.23</v>
      </c>
      <c r="B88" s="324" t="s">
        <v>172</v>
      </c>
      <c r="C88" s="295" t="s">
        <v>173</v>
      </c>
      <c r="D88" s="299" t="s">
        <v>122</v>
      </c>
      <c r="E88" s="299"/>
      <c r="F88" s="295" t="s">
        <v>174</v>
      </c>
      <c r="G88" s="295"/>
      <c r="H88" s="295" t="s">
        <v>149</v>
      </c>
      <c r="I88" s="295"/>
      <c r="J88" s="295" t="s">
        <v>174</v>
      </c>
      <c r="K88" s="295"/>
      <c r="L88" s="295" t="s">
        <v>149</v>
      </c>
      <c r="M88" s="295"/>
      <c r="N88" s="295" t="s">
        <v>149</v>
      </c>
      <c r="O88" s="295"/>
      <c r="P88" s="31" t="s">
        <v>105</v>
      </c>
      <c r="Q88" s="31" t="s">
        <v>105</v>
      </c>
      <c r="R88" s="4" t="s">
        <v>105</v>
      </c>
      <c r="S88" s="4"/>
      <c r="T88" s="4"/>
      <c r="U88" s="4"/>
      <c r="V88" s="4"/>
      <c r="W88" s="4"/>
      <c r="X88" s="31"/>
      <c r="Y88" s="31"/>
      <c r="Z88" s="31"/>
      <c r="AA88" s="292"/>
      <c r="AB88" s="292"/>
      <c r="AC88" s="292"/>
      <c r="AD88" s="40"/>
    </row>
    <row r="89" spans="1:30" s="176" customFormat="1" ht="15" customHeight="1">
      <c r="A89" s="292"/>
      <c r="B89" s="324"/>
      <c r="C89" s="295"/>
      <c r="D89" s="299" t="s">
        <v>142</v>
      </c>
      <c r="E89" s="299"/>
      <c r="F89" s="295" t="s">
        <v>175</v>
      </c>
      <c r="G89" s="295"/>
      <c r="H89" s="295" t="s">
        <v>149</v>
      </c>
      <c r="I89" s="295"/>
      <c r="J89" s="295" t="s">
        <v>175</v>
      </c>
      <c r="K89" s="295"/>
      <c r="L89" s="295" t="s">
        <v>149</v>
      </c>
      <c r="M89" s="295"/>
      <c r="N89" s="295" t="s">
        <v>149</v>
      </c>
      <c r="O89" s="295"/>
      <c r="P89" s="295" t="s">
        <v>105</v>
      </c>
      <c r="Q89" s="295" t="s">
        <v>105</v>
      </c>
      <c r="R89" s="295" t="s">
        <v>105</v>
      </c>
      <c r="S89" s="295"/>
      <c r="T89" s="295"/>
      <c r="U89" s="295"/>
      <c r="V89" s="295"/>
      <c r="W89" s="295"/>
      <c r="X89" s="31"/>
      <c r="Y89" s="31"/>
      <c r="Z89" s="295"/>
      <c r="AA89" s="292"/>
      <c r="AB89" s="258"/>
      <c r="AC89" s="258"/>
      <c r="AD89" s="323"/>
    </row>
    <row r="90" spans="1:30" s="176" customFormat="1" ht="13.5" customHeight="1">
      <c r="A90" s="292"/>
      <c r="B90" s="324"/>
      <c r="C90" s="295"/>
      <c r="D90" s="299"/>
      <c r="E90" s="299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31"/>
      <c r="Y90" s="31"/>
      <c r="Z90" s="295"/>
      <c r="AA90" s="292"/>
      <c r="AB90" s="37"/>
      <c r="AC90" s="37"/>
      <c r="AD90" s="323"/>
    </row>
    <row r="91" spans="1:30" s="176" customFormat="1" ht="97.5" customHeight="1">
      <c r="A91" s="292">
        <v>2.24</v>
      </c>
      <c r="B91" s="324" t="s">
        <v>176</v>
      </c>
      <c r="C91" s="295" t="s">
        <v>173</v>
      </c>
      <c r="D91" s="299" t="s">
        <v>142</v>
      </c>
      <c r="E91" s="299"/>
      <c r="F91" s="295" t="s">
        <v>149</v>
      </c>
      <c r="G91" s="295"/>
      <c r="H91" s="295">
        <v>0</v>
      </c>
      <c r="I91" s="295"/>
      <c r="J91" s="295" t="s">
        <v>149</v>
      </c>
      <c r="K91" s="295"/>
      <c r="L91" s="295" t="s">
        <v>149</v>
      </c>
      <c r="M91" s="295"/>
      <c r="N91" s="295">
        <v>0</v>
      </c>
      <c r="O91" s="295"/>
      <c r="P91" s="295" t="s">
        <v>105</v>
      </c>
      <c r="Q91" s="295" t="s">
        <v>105</v>
      </c>
      <c r="R91" s="295" t="s">
        <v>105</v>
      </c>
      <c r="S91" s="295"/>
      <c r="T91" s="295"/>
      <c r="U91" s="295"/>
      <c r="V91" s="295"/>
      <c r="W91" s="295"/>
      <c r="X91" s="31"/>
      <c r="Y91" s="31"/>
      <c r="Z91" s="295"/>
      <c r="AA91" s="292"/>
      <c r="AB91" s="258"/>
      <c r="AC91" s="258"/>
      <c r="AD91" s="323"/>
    </row>
    <row r="92" spans="1:30" s="176" customFormat="1" ht="9.75" customHeight="1">
      <c r="A92" s="292"/>
      <c r="B92" s="324"/>
      <c r="C92" s="295"/>
      <c r="D92" s="299"/>
      <c r="E92" s="299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31"/>
      <c r="Y92" s="31"/>
      <c r="Z92" s="295"/>
      <c r="AA92" s="292"/>
      <c r="AB92" s="37"/>
      <c r="AC92" s="37"/>
      <c r="AD92" s="323"/>
    </row>
    <row r="93" spans="1:30" s="176" customFormat="1" ht="15.75">
      <c r="A93" s="292"/>
      <c r="B93" s="324"/>
      <c r="C93" s="295"/>
      <c r="D93" s="299"/>
      <c r="E93" s="299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31"/>
      <c r="Y93" s="31"/>
      <c r="Z93" s="295"/>
      <c r="AA93" s="292"/>
      <c r="AB93" s="37"/>
      <c r="AC93" s="37"/>
      <c r="AD93" s="323"/>
    </row>
    <row r="94" spans="1:30" s="176" customFormat="1" ht="6" customHeight="1" hidden="1">
      <c r="A94" s="292"/>
      <c r="B94" s="324"/>
      <c r="C94" s="295"/>
      <c r="D94" s="299"/>
      <c r="E94" s="299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31"/>
      <c r="Y94" s="31"/>
      <c r="Z94" s="295"/>
      <c r="AA94" s="292"/>
      <c r="AB94" s="37"/>
      <c r="AC94" s="37"/>
      <c r="AD94" s="323"/>
    </row>
    <row r="95" spans="1:30" s="176" customFormat="1" ht="15.75">
      <c r="A95" s="292"/>
      <c r="B95" s="324"/>
      <c r="C95" s="295"/>
      <c r="D95" s="299"/>
      <c r="E95" s="299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31"/>
      <c r="Y95" s="31"/>
      <c r="Z95" s="295"/>
      <c r="AA95" s="292"/>
      <c r="AB95" s="37"/>
      <c r="AC95" s="37"/>
      <c r="AD95" s="323"/>
    </row>
    <row r="96" spans="1:30" s="176" customFormat="1" ht="15.75">
      <c r="A96" s="292"/>
      <c r="B96" s="324"/>
      <c r="C96" s="295"/>
      <c r="D96" s="299"/>
      <c r="E96" s="299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31"/>
      <c r="Y96" s="31"/>
      <c r="Z96" s="295"/>
      <c r="AA96" s="292"/>
      <c r="AB96" s="37"/>
      <c r="AC96" s="37"/>
      <c r="AD96" s="323"/>
    </row>
    <row r="97" spans="1:30" s="176" customFormat="1" ht="15.75">
      <c r="A97" s="292"/>
      <c r="B97" s="324"/>
      <c r="C97" s="295"/>
      <c r="D97" s="299"/>
      <c r="E97" s="299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31"/>
      <c r="Y97" s="31"/>
      <c r="Z97" s="295"/>
      <c r="AA97" s="292"/>
      <c r="AB97" s="37"/>
      <c r="AC97" s="37"/>
      <c r="AD97" s="323"/>
    </row>
    <row r="98" spans="1:30" s="176" customFormat="1" ht="15.75">
      <c r="A98" s="292"/>
      <c r="B98" s="324"/>
      <c r="C98" s="295"/>
      <c r="D98" s="299"/>
      <c r="E98" s="299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31"/>
      <c r="Y98" s="31"/>
      <c r="Z98" s="295"/>
      <c r="AA98" s="292"/>
      <c r="AB98" s="37"/>
      <c r="AC98" s="37"/>
      <c r="AD98" s="323"/>
    </row>
    <row r="99" spans="1:30" s="176" customFormat="1" ht="15.75">
      <c r="A99" s="292"/>
      <c r="B99" s="324"/>
      <c r="C99" s="295"/>
      <c r="D99" s="299"/>
      <c r="E99" s="299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31"/>
      <c r="Y99" s="31"/>
      <c r="Z99" s="295"/>
      <c r="AA99" s="292"/>
      <c r="AB99" s="37"/>
      <c r="AC99" s="37"/>
      <c r="AD99" s="323"/>
    </row>
    <row r="100" spans="1:30" s="176" customFormat="1" ht="79.5" customHeight="1">
      <c r="A100" s="292"/>
      <c r="B100" s="324"/>
      <c r="C100" s="295"/>
      <c r="D100" s="299"/>
      <c r="E100" s="299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31"/>
      <c r="Y100" s="31"/>
      <c r="Z100" s="295"/>
      <c r="AA100" s="292"/>
      <c r="AB100" s="37"/>
      <c r="AC100" s="37"/>
      <c r="AD100" s="323"/>
    </row>
    <row r="101" spans="1:30" s="176" customFormat="1" ht="24" customHeight="1">
      <c r="A101" s="293" t="s">
        <v>177</v>
      </c>
      <c r="B101" s="293"/>
      <c r="C101" s="293"/>
      <c r="D101" s="299" t="s">
        <v>178</v>
      </c>
      <c r="E101" s="299"/>
      <c r="F101" s="295">
        <f>H101+J101+L101+N101</f>
        <v>1050</v>
      </c>
      <c r="G101" s="295"/>
      <c r="H101" s="295">
        <v>0</v>
      </c>
      <c r="I101" s="295"/>
      <c r="J101" s="295">
        <v>1050</v>
      </c>
      <c r="K101" s="295"/>
      <c r="L101" s="295">
        <v>0</v>
      </c>
      <c r="M101" s="295"/>
      <c r="N101" s="295">
        <v>0</v>
      </c>
      <c r="O101" s="295"/>
      <c r="P101" s="31">
        <v>0</v>
      </c>
      <c r="Q101" s="31">
        <v>0</v>
      </c>
      <c r="R101" s="4">
        <v>0</v>
      </c>
      <c r="S101" s="4"/>
      <c r="T101" s="4"/>
      <c r="U101" s="4"/>
      <c r="V101" s="4"/>
      <c r="W101" s="4"/>
      <c r="X101" s="31"/>
      <c r="Y101" s="31"/>
      <c r="Z101" s="31"/>
      <c r="AA101" s="292"/>
      <c r="AB101" s="292"/>
      <c r="AC101" s="292"/>
      <c r="AD101" s="40"/>
    </row>
    <row r="102" spans="1:30" s="176" customFormat="1" ht="26.25" customHeight="1">
      <c r="A102" s="293"/>
      <c r="B102" s="293"/>
      <c r="C102" s="293"/>
      <c r="D102" s="299" t="s">
        <v>122</v>
      </c>
      <c r="E102" s="299"/>
      <c r="F102" s="295">
        <f>H102+J102+L102+N102</f>
        <v>1000</v>
      </c>
      <c r="G102" s="295"/>
      <c r="H102" s="295">
        <v>0</v>
      </c>
      <c r="I102" s="295"/>
      <c r="J102" s="295">
        <v>1000</v>
      </c>
      <c r="K102" s="295"/>
      <c r="L102" s="295">
        <v>0</v>
      </c>
      <c r="M102" s="295"/>
      <c r="N102" s="295">
        <v>0</v>
      </c>
      <c r="O102" s="295"/>
      <c r="P102" s="31">
        <v>0</v>
      </c>
      <c r="Q102" s="31">
        <v>0</v>
      </c>
      <c r="R102" s="4">
        <v>0</v>
      </c>
      <c r="S102" s="4"/>
      <c r="T102" s="4"/>
      <c r="U102" s="4"/>
      <c r="V102" s="4"/>
      <c r="W102" s="4"/>
      <c r="X102" s="31"/>
      <c r="Y102" s="31"/>
      <c r="Z102" s="31"/>
      <c r="AA102" s="292"/>
      <c r="AB102" s="292"/>
      <c r="AC102" s="292"/>
      <c r="AD102" s="40"/>
    </row>
    <row r="103" spans="1:30" s="176" customFormat="1" ht="34.5" customHeight="1">
      <c r="A103" s="293"/>
      <c r="B103" s="293"/>
      <c r="C103" s="293"/>
      <c r="D103" s="299" t="s">
        <v>142</v>
      </c>
      <c r="E103" s="299"/>
      <c r="F103" s="295">
        <f>F101-F102</f>
        <v>50</v>
      </c>
      <c r="G103" s="295"/>
      <c r="H103" s="295">
        <f>H101-H102</f>
        <v>0</v>
      </c>
      <c r="I103" s="295"/>
      <c r="J103" s="295">
        <f>J101-J102</f>
        <v>50</v>
      </c>
      <c r="K103" s="295"/>
      <c r="L103" s="295">
        <f>L101-L102</f>
        <v>0</v>
      </c>
      <c r="M103" s="295"/>
      <c r="N103" s="295">
        <f>N101-N102</f>
        <v>0</v>
      </c>
      <c r="O103" s="295"/>
      <c r="P103" s="295">
        <v>0</v>
      </c>
      <c r="Q103" s="295">
        <v>0</v>
      </c>
      <c r="R103" s="4">
        <v>0</v>
      </c>
      <c r="S103" s="4"/>
      <c r="T103" s="4"/>
      <c r="U103" s="4"/>
      <c r="V103" s="4"/>
      <c r="W103" s="4"/>
      <c r="X103" s="31"/>
      <c r="Y103" s="31"/>
      <c r="Z103" s="31"/>
      <c r="AA103" s="330"/>
      <c r="AB103" s="330"/>
      <c r="AC103" s="330"/>
      <c r="AD103" s="323"/>
    </row>
    <row r="104" spans="1:30" s="176" customFormat="1" ht="15.75" customHeight="1" hidden="1">
      <c r="A104" s="293"/>
      <c r="B104" s="293"/>
      <c r="C104" s="293"/>
      <c r="D104" s="299"/>
      <c r="E104" s="299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4"/>
      <c r="S104" s="4"/>
      <c r="T104" s="4"/>
      <c r="U104" s="4"/>
      <c r="V104" s="4"/>
      <c r="W104" s="4"/>
      <c r="X104" s="31"/>
      <c r="Y104" s="31"/>
      <c r="Z104" s="31"/>
      <c r="AA104" s="292" t="s">
        <v>105</v>
      </c>
      <c r="AB104" s="292"/>
      <c r="AC104" s="292"/>
      <c r="AD104" s="323"/>
    </row>
    <row r="105" spans="1:30" s="176" customFormat="1" ht="16.5" customHeight="1" hidden="1" thickBot="1">
      <c r="A105" s="302" t="s">
        <v>179</v>
      </c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23"/>
      <c r="AD105" s="323"/>
    </row>
    <row r="106" spans="1:30" s="176" customFormat="1" ht="27" customHeight="1">
      <c r="A106" s="336" t="s">
        <v>16</v>
      </c>
      <c r="B106" s="336"/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238"/>
      <c r="AC106" s="40"/>
      <c r="AD106" s="40"/>
    </row>
    <row r="107" spans="1:30" s="176" customFormat="1" ht="409.5" customHeight="1" hidden="1">
      <c r="A107" s="292">
        <v>2.25</v>
      </c>
      <c r="B107" s="324" t="s">
        <v>180</v>
      </c>
      <c r="C107" s="295" t="s">
        <v>105</v>
      </c>
      <c r="D107" s="295" t="s">
        <v>105</v>
      </c>
      <c r="E107" s="295"/>
      <c r="F107" s="295" t="s">
        <v>105</v>
      </c>
      <c r="G107" s="295"/>
      <c r="H107" s="295" t="s">
        <v>105</v>
      </c>
      <c r="I107" s="295"/>
      <c r="J107" s="295" t="s">
        <v>105</v>
      </c>
      <c r="K107" s="295"/>
      <c r="L107" s="295" t="s">
        <v>105</v>
      </c>
      <c r="M107" s="295"/>
      <c r="N107" s="295" t="s">
        <v>105</v>
      </c>
      <c r="O107" s="295"/>
      <c r="P107" s="295"/>
      <c r="Q107" s="295"/>
      <c r="R107" s="4">
        <v>55</v>
      </c>
      <c r="S107" s="4"/>
      <c r="T107" s="4"/>
      <c r="U107" s="4"/>
      <c r="V107" s="4"/>
      <c r="W107" s="4"/>
      <c r="X107" s="31"/>
      <c r="Y107" s="31"/>
      <c r="Z107" s="31"/>
      <c r="AA107" s="292"/>
      <c r="AB107" s="292"/>
      <c r="AC107" s="292"/>
      <c r="AD107" s="292"/>
    </row>
    <row r="108" spans="1:30" s="176" customFormat="1" ht="29.25" customHeight="1">
      <c r="A108" s="292"/>
      <c r="B108" s="324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>
        <v>53.3</v>
      </c>
      <c r="T108" s="337">
        <v>53</v>
      </c>
      <c r="U108" s="295">
        <v>55</v>
      </c>
      <c r="V108" s="295">
        <v>60</v>
      </c>
      <c r="W108" s="295"/>
      <c r="X108" s="31"/>
      <c r="Y108" s="31"/>
      <c r="Z108" s="295"/>
      <c r="AA108" s="292"/>
      <c r="AB108" s="37"/>
      <c r="AC108" s="37"/>
      <c r="AD108" s="37"/>
    </row>
    <row r="109" spans="1:30" s="176" customFormat="1" ht="25.5" customHeight="1">
      <c r="A109" s="292"/>
      <c r="B109" s="324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337"/>
      <c r="U109" s="295"/>
      <c r="V109" s="295"/>
      <c r="W109" s="295"/>
      <c r="X109" s="31"/>
      <c r="Y109" s="31"/>
      <c r="Z109" s="295"/>
      <c r="AA109" s="292"/>
      <c r="AB109" s="37"/>
      <c r="AC109" s="37"/>
      <c r="AD109" s="37"/>
    </row>
    <row r="110" spans="1:30" s="176" customFormat="1" ht="56.25" customHeight="1">
      <c r="A110" s="292"/>
      <c r="B110" s="324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337"/>
      <c r="U110" s="295"/>
      <c r="V110" s="295"/>
      <c r="W110" s="295"/>
      <c r="X110" s="31"/>
      <c r="Y110" s="31"/>
      <c r="Z110" s="295"/>
      <c r="AA110" s="292"/>
      <c r="AB110" s="37"/>
      <c r="AC110" s="37"/>
      <c r="AD110" s="37"/>
    </row>
    <row r="111" spans="1:30" s="176" customFormat="1" ht="63" customHeight="1">
      <c r="A111" s="292">
        <v>2.26</v>
      </c>
      <c r="B111" s="324" t="s">
        <v>181</v>
      </c>
      <c r="C111" s="295" t="s">
        <v>105</v>
      </c>
      <c r="D111" s="295" t="s">
        <v>105</v>
      </c>
      <c r="E111" s="295"/>
      <c r="F111" s="295" t="s">
        <v>105</v>
      </c>
      <c r="G111" s="295"/>
      <c r="H111" s="295" t="s">
        <v>105</v>
      </c>
      <c r="I111" s="295"/>
      <c r="J111" s="295" t="s">
        <v>105</v>
      </c>
      <c r="K111" s="295"/>
      <c r="L111" s="295" t="s">
        <v>105</v>
      </c>
      <c r="M111" s="295"/>
      <c r="N111" s="295" t="s">
        <v>105</v>
      </c>
      <c r="O111" s="295"/>
      <c r="P111" s="295"/>
      <c r="Q111" s="295"/>
      <c r="R111" s="295"/>
      <c r="S111" s="295">
        <v>68.7</v>
      </c>
      <c r="T111" s="295">
        <v>72.5</v>
      </c>
      <c r="U111" s="295">
        <v>76</v>
      </c>
      <c r="V111" s="295">
        <v>79.7</v>
      </c>
      <c r="W111" s="295"/>
      <c r="X111" s="31"/>
      <c r="Y111" s="31"/>
      <c r="Z111" s="295"/>
      <c r="AA111" s="292"/>
      <c r="AB111" s="37"/>
      <c r="AC111" s="37"/>
      <c r="AD111" s="37"/>
    </row>
    <row r="112" spans="1:30" s="176" customFormat="1" ht="4.5" customHeight="1">
      <c r="A112" s="292"/>
      <c r="B112" s="324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31"/>
      <c r="Y112" s="31"/>
      <c r="Z112" s="295"/>
      <c r="AA112" s="292"/>
      <c r="AB112" s="37"/>
      <c r="AC112" s="37"/>
      <c r="AD112" s="37"/>
    </row>
    <row r="113" spans="1:30" s="176" customFormat="1" ht="49.5" customHeight="1">
      <c r="A113" s="292">
        <v>2.27</v>
      </c>
      <c r="B113" s="324" t="s">
        <v>26</v>
      </c>
      <c r="C113" s="298" t="s">
        <v>144</v>
      </c>
      <c r="D113" s="299" t="s">
        <v>142</v>
      </c>
      <c r="E113" s="299"/>
      <c r="F113" s="301">
        <f>H113+J113+L113+N113+P113+Q113</f>
        <v>239</v>
      </c>
      <c r="G113" s="301"/>
      <c r="H113" s="301">
        <v>0</v>
      </c>
      <c r="I113" s="301"/>
      <c r="J113" s="301">
        <v>0</v>
      </c>
      <c r="K113" s="301"/>
      <c r="L113" s="301">
        <v>82.2</v>
      </c>
      <c r="M113" s="301"/>
      <c r="N113" s="301">
        <v>113.6</v>
      </c>
      <c r="O113" s="301"/>
      <c r="P113" s="303">
        <v>43.2</v>
      </c>
      <c r="Q113" s="301">
        <v>0</v>
      </c>
      <c r="R113" s="300">
        <v>0</v>
      </c>
      <c r="S113" s="295">
        <v>82.2</v>
      </c>
      <c r="T113" s="295">
        <v>115</v>
      </c>
      <c r="U113" s="295">
        <v>115</v>
      </c>
      <c r="V113" s="295">
        <v>115</v>
      </c>
      <c r="W113" s="295"/>
      <c r="X113" s="31"/>
      <c r="Y113" s="31"/>
      <c r="Z113" s="295"/>
      <c r="AA113" s="292"/>
      <c r="AB113" s="292"/>
      <c r="AC113" s="292"/>
      <c r="AD113" s="292"/>
    </row>
    <row r="114" spans="1:30" s="176" customFormat="1" ht="32.25" customHeight="1" hidden="1" thickBot="1">
      <c r="A114" s="292"/>
      <c r="B114" s="324"/>
      <c r="C114" s="298"/>
      <c r="D114" s="299"/>
      <c r="E114" s="299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3"/>
      <c r="Q114" s="301"/>
      <c r="R114" s="300"/>
      <c r="S114" s="295"/>
      <c r="T114" s="295"/>
      <c r="U114" s="295"/>
      <c r="V114" s="295"/>
      <c r="W114" s="295"/>
      <c r="X114" s="31"/>
      <c r="Y114" s="31"/>
      <c r="Z114" s="295"/>
      <c r="AA114" s="292"/>
      <c r="AB114" s="292"/>
      <c r="AC114" s="292"/>
      <c r="AD114" s="292"/>
    </row>
    <row r="115" spans="1:30" s="176" customFormat="1" ht="15" customHeight="1">
      <c r="A115" s="292" t="s">
        <v>182</v>
      </c>
      <c r="B115" s="292"/>
      <c r="C115" s="292"/>
      <c r="D115" s="299" t="s">
        <v>178</v>
      </c>
      <c r="E115" s="299"/>
      <c r="F115" s="301">
        <v>345</v>
      </c>
      <c r="G115" s="301"/>
      <c r="H115" s="301">
        <v>0</v>
      </c>
      <c r="I115" s="301"/>
      <c r="J115" s="301">
        <v>0</v>
      </c>
      <c r="K115" s="301"/>
      <c r="L115" s="242">
        <v>0</v>
      </c>
      <c r="M115" s="242">
        <f>L113</f>
        <v>82.2</v>
      </c>
      <c r="N115" s="242">
        <v>0</v>
      </c>
      <c r="O115" s="242">
        <f>N113</f>
        <v>113.6</v>
      </c>
      <c r="P115" s="242">
        <f>P113</f>
        <v>43.2</v>
      </c>
      <c r="Q115" s="242">
        <v>0</v>
      </c>
      <c r="R115" s="262">
        <v>0</v>
      </c>
      <c r="S115" s="4"/>
      <c r="T115" s="4"/>
      <c r="U115" s="4"/>
      <c r="V115" s="4"/>
      <c r="W115" s="4"/>
      <c r="X115" s="4"/>
      <c r="Y115" s="4"/>
      <c r="Z115" s="4"/>
      <c r="AA115" s="292"/>
      <c r="AB115" s="292"/>
      <c r="AC115" s="292"/>
      <c r="AD115" s="292"/>
    </row>
    <row r="116" spans="1:30" s="176" customFormat="1" ht="25.5" customHeight="1">
      <c r="A116" s="292"/>
      <c r="B116" s="292"/>
      <c r="C116" s="292"/>
      <c r="D116" s="299" t="s">
        <v>142</v>
      </c>
      <c r="E116" s="299"/>
      <c r="F116" s="301"/>
      <c r="G116" s="301"/>
      <c r="H116" s="301"/>
      <c r="I116" s="301"/>
      <c r="J116" s="301"/>
      <c r="K116" s="301"/>
      <c r="L116" s="242"/>
      <c r="M116" s="242">
        <v>82.2</v>
      </c>
      <c r="N116" s="242"/>
      <c r="O116" s="242">
        <f>O115</f>
        <v>113.6</v>
      </c>
      <c r="P116" s="242">
        <f>P115</f>
        <v>43.2</v>
      </c>
      <c r="Q116" s="242">
        <f>Q115</f>
        <v>0</v>
      </c>
      <c r="R116" s="262">
        <v>0</v>
      </c>
      <c r="S116" s="4"/>
      <c r="T116" s="4"/>
      <c r="U116" s="4"/>
      <c r="V116" s="4">
        <v>115</v>
      </c>
      <c r="W116" s="4"/>
      <c r="X116" s="4"/>
      <c r="Y116" s="4"/>
      <c r="Z116" s="4"/>
      <c r="AA116" s="292"/>
      <c r="AB116" s="292"/>
      <c r="AC116" s="292"/>
      <c r="AD116" s="292"/>
    </row>
    <row r="117" spans="1:30" s="176" customFormat="1" ht="5.25" customHeight="1">
      <c r="A117" s="292"/>
      <c r="B117" s="292"/>
      <c r="C117" s="292"/>
      <c r="D117" s="333"/>
      <c r="E117" s="333"/>
      <c r="F117" s="301"/>
      <c r="G117" s="301"/>
      <c r="H117" s="301"/>
      <c r="I117" s="301"/>
      <c r="J117" s="301"/>
      <c r="K117" s="301"/>
      <c r="L117" s="242"/>
      <c r="M117" s="242"/>
      <c r="N117" s="242"/>
      <c r="O117" s="242">
        <f>O115</f>
        <v>113.6</v>
      </c>
      <c r="P117" s="242"/>
      <c r="Q117" s="242">
        <f>Q115</f>
        <v>0</v>
      </c>
      <c r="R117" s="262"/>
      <c r="S117" s="4"/>
      <c r="T117" s="4"/>
      <c r="U117" s="4"/>
      <c r="V117" s="4"/>
      <c r="W117" s="4"/>
      <c r="X117" s="4"/>
      <c r="Y117" s="4"/>
      <c r="Z117" s="4"/>
      <c r="AA117" s="292"/>
      <c r="AB117" s="292"/>
      <c r="AC117" s="292"/>
      <c r="AD117" s="292"/>
    </row>
    <row r="118" spans="1:30" s="176" customFormat="1" ht="15.75" customHeight="1">
      <c r="A118" s="293" t="s">
        <v>183</v>
      </c>
      <c r="B118" s="293"/>
      <c r="C118" s="293"/>
      <c r="D118" s="304" t="s">
        <v>184</v>
      </c>
      <c r="E118" s="304"/>
      <c r="F118" s="263">
        <f>H118+J118+L118+N119</f>
        <v>359395.2</v>
      </c>
      <c r="G118" s="264"/>
      <c r="H118" s="263">
        <f>I52+H84+H101</f>
        <v>116908.7</v>
      </c>
      <c r="I118" s="263"/>
      <c r="J118" s="263">
        <v>116908.7</v>
      </c>
      <c r="K118" s="263"/>
      <c r="L118" s="263">
        <f>M52+L84+L101</f>
        <v>125577.8</v>
      </c>
      <c r="M118" s="263"/>
      <c r="N118" s="265"/>
      <c r="O118" s="264"/>
      <c r="P118" s="242"/>
      <c r="Q118" s="242"/>
      <c r="R118" s="262"/>
      <c r="S118" s="4"/>
      <c r="T118" s="4"/>
      <c r="U118" s="4"/>
      <c r="V118" s="4"/>
      <c r="W118" s="4"/>
      <c r="X118" s="4"/>
      <c r="Y118" s="4"/>
      <c r="Z118" s="4"/>
      <c r="AA118" s="292"/>
      <c r="AB118" s="292"/>
      <c r="AC118" s="292"/>
      <c r="AD118" s="292"/>
    </row>
    <row r="119" spans="1:30" s="176" customFormat="1" ht="22.5" customHeight="1">
      <c r="A119" s="293"/>
      <c r="B119" s="293"/>
      <c r="C119" s="293"/>
      <c r="D119" s="304"/>
      <c r="E119" s="304"/>
      <c r="F119" s="266"/>
      <c r="G119" s="266">
        <f>I119+K119+M119+O119+P119+Q119</f>
        <v>658858.7</v>
      </c>
      <c r="H119" s="263"/>
      <c r="I119" s="263">
        <f>93536.9+23371.8</f>
        <v>116908.7</v>
      </c>
      <c r="J119" s="263"/>
      <c r="K119" s="263">
        <f>89090+23208.2</f>
        <v>112298.2</v>
      </c>
      <c r="L119" s="263"/>
      <c r="M119" s="263">
        <f>96919.1+28740.9</f>
        <v>125660</v>
      </c>
      <c r="N119" s="263"/>
      <c r="O119" s="266">
        <f>N120+O125</f>
        <v>111091.70000000001</v>
      </c>
      <c r="P119" s="266">
        <f>P52+P85+P115</f>
        <v>103078.99999999999</v>
      </c>
      <c r="Q119" s="266">
        <f>Q52+Q85+Q115</f>
        <v>89821.09999999999</v>
      </c>
      <c r="R119" s="266">
        <f>R52+R85+R115</f>
        <v>85966.4</v>
      </c>
      <c r="S119" s="267"/>
      <c r="T119" s="267"/>
      <c r="U119" s="267"/>
      <c r="V119" s="268">
        <v>115</v>
      </c>
      <c r="W119" s="267"/>
      <c r="X119" s="4"/>
      <c r="Y119" s="4"/>
      <c r="Z119" s="267"/>
      <c r="AA119" s="292"/>
      <c r="AB119" s="292"/>
      <c r="AC119" s="292"/>
      <c r="AD119" s="292"/>
    </row>
    <row r="120" spans="1:30" s="176" customFormat="1" ht="15" customHeight="1">
      <c r="A120" s="293"/>
      <c r="B120" s="293"/>
      <c r="C120" s="293"/>
      <c r="D120" s="304" t="s">
        <v>185</v>
      </c>
      <c r="E120" s="304"/>
      <c r="F120" s="338">
        <f>H120+J120+L120+N120+P120+Q120+R120</f>
        <v>613703.7999999999</v>
      </c>
      <c r="G120" s="338"/>
      <c r="H120" s="338">
        <f>I53+H102</f>
        <v>93536.90000000001</v>
      </c>
      <c r="I120" s="338"/>
      <c r="J120" s="338">
        <f>K53+J102</f>
        <v>89090</v>
      </c>
      <c r="K120" s="338"/>
      <c r="L120" s="338">
        <f>M53+L102</f>
        <v>96919.1</v>
      </c>
      <c r="M120" s="338"/>
      <c r="N120" s="338">
        <f>O53</f>
        <v>88154.6</v>
      </c>
      <c r="O120" s="338"/>
      <c r="P120" s="338">
        <f>P53</f>
        <v>83285.9</v>
      </c>
      <c r="Q120" s="338">
        <f>Q29+Q23</f>
        <v>79818.09999999999</v>
      </c>
      <c r="R120" s="338">
        <f>R29+R23</f>
        <v>82899.2</v>
      </c>
      <c r="S120" s="295"/>
      <c r="T120" s="295"/>
      <c r="U120" s="295"/>
      <c r="V120" s="295"/>
      <c r="W120" s="295"/>
      <c r="X120" s="4"/>
      <c r="Y120" s="4"/>
      <c r="Z120" s="295"/>
      <c r="AA120" s="292"/>
      <c r="AB120" s="292"/>
      <c r="AC120" s="292"/>
      <c r="AD120" s="292"/>
    </row>
    <row r="121" spans="1:30" s="176" customFormat="1" ht="26.25" customHeight="1">
      <c r="A121" s="293"/>
      <c r="B121" s="293"/>
      <c r="C121" s="293"/>
      <c r="D121" s="304" t="s">
        <v>122</v>
      </c>
      <c r="E121" s="304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295"/>
      <c r="T121" s="295"/>
      <c r="U121" s="295"/>
      <c r="V121" s="295"/>
      <c r="W121" s="295"/>
      <c r="X121" s="4"/>
      <c r="Y121" s="4"/>
      <c r="Z121" s="295"/>
      <c r="AA121" s="292"/>
      <c r="AB121" s="292"/>
      <c r="AC121" s="292"/>
      <c r="AD121" s="292"/>
    </row>
    <row r="122" spans="1:30" s="176" customFormat="1" ht="15.75" customHeight="1" hidden="1" thickBot="1">
      <c r="A122" s="293"/>
      <c r="B122" s="293"/>
      <c r="C122" s="293"/>
      <c r="D122" s="333"/>
      <c r="E122" s="333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295"/>
      <c r="T122" s="295"/>
      <c r="U122" s="295"/>
      <c r="V122" s="295"/>
      <c r="W122" s="295"/>
      <c r="X122" s="269"/>
      <c r="Y122" s="269"/>
      <c r="Z122" s="295"/>
      <c r="AA122" s="292"/>
      <c r="AB122" s="292"/>
      <c r="AC122" s="292"/>
      <c r="AD122" s="292"/>
    </row>
    <row r="123" spans="1:30" s="176" customFormat="1" ht="13.5" customHeight="1" hidden="1" thickBot="1">
      <c r="A123" s="293"/>
      <c r="B123" s="293"/>
      <c r="C123" s="293"/>
      <c r="D123" s="333"/>
      <c r="E123" s="333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295"/>
      <c r="T123" s="295"/>
      <c r="U123" s="295"/>
      <c r="V123" s="295"/>
      <c r="W123" s="295"/>
      <c r="X123" s="4"/>
      <c r="Y123" s="4"/>
      <c r="Z123" s="295"/>
      <c r="AA123" s="292"/>
      <c r="AB123" s="292"/>
      <c r="AC123" s="292"/>
      <c r="AD123" s="292"/>
    </row>
    <row r="124" spans="1:30" s="176" customFormat="1" ht="9" customHeight="1">
      <c r="A124" s="293"/>
      <c r="B124" s="293"/>
      <c r="C124" s="293"/>
      <c r="D124" s="304" t="s">
        <v>142</v>
      </c>
      <c r="E124" s="304"/>
      <c r="F124" s="263">
        <f>H124+J124+L124+N125</f>
        <v>79849.19999999998</v>
      </c>
      <c r="G124" s="263"/>
      <c r="H124" s="263">
        <f>H118-H120</f>
        <v>23371.79999999999</v>
      </c>
      <c r="I124" s="263"/>
      <c r="J124" s="263">
        <f>J118-J120</f>
        <v>27818.699999999997</v>
      </c>
      <c r="K124" s="263"/>
      <c r="L124" s="263">
        <f>L118-L120</f>
        <v>28658.699999999997</v>
      </c>
      <c r="M124" s="263"/>
      <c r="N124" s="263"/>
      <c r="O124" s="263"/>
      <c r="P124" s="263"/>
      <c r="Q124" s="263"/>
      <c r="R124" s="263"/>
      <c r="S124" s="4"/>
      <c r="T124" s="295"/>
      <c r="U124" s="4"/>
      <c r="V124" s="4"/>
      <c r="W124" s="4"/>
      <c r="X124" s="4"/>
      <c r="Y124" s="4"/>
      <c r="Z124" s="4"/>
      <c r="AA124" s="292"/>
      <c r="AB124" s="37"/>
      <c r="AC124" s="37"/>
      <c r="AD124" s="37"/>
    </row>
    <row r="125" spans="1:30" s="176" customFormat="1" ht="24" customHeight="1">
      <c r="A125" s="293"/>
      <c r="B125" s="293"/>
      <c r="C125" s="293"/>
      <c r="D125" s="304"/>
      <c r="E125" s="304"/>
      <c r="F125" s="263"/>
      <c r="G125" s="263" t="e">
        <f>I125+K125+M125+O125+P125+Q125+R125</f>
        <v>#VALUE!</v>
      </c>
      <c r="H125" s="263">
        <f aca="true" t="shared" si="0" ref="H125:N125">H119-G122</f>
        <v>0</v>
      </c>
      <c r="I125" s="263" t="e">
        <f>H103+H84+I54</f>
        <v>#VALUE!</v>
      </c>
      <c r="J125" s="263">
        <f>I103+I84+J54</f>
        <v>0</v>
      </c>
      <c r="K125" s="263" t="e">
        <f>J103+J84+K54</f>
        <v>#VALUE!</v>
      </c>
      <c r="L125" s="263">
        <f t="shared" si="0"/>
        <v>0</v>
      </c>
      <c r="M125" s="263">
        <f>L103+L84+M54+M116</f>
        <v>28740.899999999998</v>
      </c>
      <c r="N125" s="263">
        <f t="shared" si="0"/>
        <v>0</v>
      </c>
      <c r="O125" s="263">
        <f>O54+O85+O116</f>
        <v>22937.1</v>
      </c>
      <c r="P125" s="263">
        <f>P54+P85+P116</f>
        <v>19793.100000000002</v>
      </c>
      <c r="Q125" s="263">
        <f>Q54+Q85+Q116</f>
        <v>10003</v>
      </c>
      <c r="R125" s="263">
        <f>R54+R85+R116</f>
        <v>3067.2</v>
      </c>
      <c r="S125" s="270"/>
      <c r="T125" s="295"/>
      <c r="U125" s="270"/>
      <c r="V125" s="270"/>
      <c r="W125" s="270"/>
      <c r="X125" s="4"/>
      <c r="Y125" s="4"/>
      <c r="Z125" s="270"/>
      <c r="AA125" s="292"/>
      <c r="AB125" s="37"/>
      <c r="AC125" s="37"/>
      <c r="AD125" s="37"/>
    </row>
    <row r="128" spans="7:17" ht="12.75">
      <c r="G128" s="43" t="e">
        <f>I128+K128+M128+O128+P128+Q128</f>
        <v>#VALUE!</v>
      </c>
      <c r="I128" s="43" t="e">
        <f aca="true" t="shared" si="1" ref="I128:Q128">H120+I125</f>
        <v>#VALUE!</v>
      </c>
      <c r="J128" s="43">
        <f t="shared" si="1"/>
        <v>0</v>
      </c>
      <c r="K128" s="43" t="e">
        <f t="shared" si="1"/>
        <v>#VALUE!</v>
      </c>
      <c r="L128" s="43">
        <f t="shared" si="1"/>
        <v>0</v>
      </c>
      <c r="M128" s="43">
        <f t="shared" si="1"/>
        <v>125660</v>
      </c>
      <c r="N128" s="43">
        <f t="shared" si="1"/>
        <v>0</v>
      </c>
      <c r="O128" s="43">
        <f t="shared" si="1"/>
        <v>111091.70000000001</v>
      </c>
      <c r="P128" s="43">
        <f>P120+P125</f>
        <v>103079</v>
      </c>
      <c r="Q128" s="43">
        <f t="shared" si="1"/>
        <v>93288.9</v>
      </c>
    </row>
    <row r="129" spans="7:27" ht="12.75">
      <c r="G129" s="43">
        <f>H120+J120+L120+N120+P120+Q120</f>
        <v>530804.6</v>
      </c>
      <c r="I129" s="43" t="e">
        <f>H120+I125</f>
        <v>#VALUE!</v>
      </c>
      <c r="O129" s="2"/>
      <c r="P129" s="2"/>
      <c r="Q129" s="2"/>
      <c r="R129" s="2"/>
      <c r="S129" s="2"/>
      <c r="T129" s="2"/>
      <c r="U129" s="2"/>
      <c r="V129" s="2"/>
      <c r="W129" s="2"/>
      <c r="Z129" s="2"/>
      <c r="AA129" s="2"/>
    </row>
    <row r="130" spans="7:27" ht="12.75">
      <c r="G130" s="43" t="e">
        <f>I125+K125+M125+O125+P125+Q125</f>
        <v>#VALUE!</v>
      </c>
      <c r="K130" s="43" t="e">
        <f>J120+K125</f>
        <v>#VALUE!</v>
      </c>
      <c r="M130" s="43">
        <f>L120+M125</f>
        <v>125660</v>
      </c>
      <c r="O130" s="49">
        <f>N120+O125</f>
        <v>111091.70000000001</v>
      </c>
      <c r="P130" s="49">
        <f>P120+P125</f>
        <v>103079</v>
      </c>
      <c r="Q130" s="49">
        <f>Q120+Q125</f>
        <v>89821.09999999999</v>
      </c>
      <c r="R130" s="2"/>
      <c r="S130" s="2"/>
      <c r="T130" s="2"/>
      <c r="U130" s="2"/>
      <c r="V130" s="2"/>
      <c r="W130" s="2"/>
      <c r="Z130" s="2"/>
      <c r="AA130" s="2"/>
    </row>
    <row r="131" spans="9:27" ht="12.75">
      <c r="I131" s="43"/>
      <c r="O131" s="2"/>
      <c r="P131" s="2"/>
      <c r="Q131" s="2"/>
      <c r="R131" s="2"/>
      <c r="S131" s="2"/>
      <c r="T131" s="2"/>
      <c r="U131" s="2"/>
      <c r="V131" s="2"/>
      <c r="W131" s="2"/>
      <c r="Z131" s="2"/>
      <c r="AA131" s="2"/>
    </row>
    <row r="132" spans="7:27" ht="12.75">
      <c r="G132" s="43"/>
      <c r="M132" s="43"/>
      <c r="O132" s="3"/>
      <c r="P132" s="3"/>
      <c r="Q132" s="3"/>
      <c r="R132" s="2"/>
      <c r="S132" s="2"/>
      <c r="T132" s="2"/>
      <c r="U132" s="2"/>
      <c r="V132" s="2"/>
      <c r="W132" s="2"/>
      <c r="Z132" s="2"/>
      <c r="AA132" s="2"/>
    </row>
    <row r="133" spans="7:27" ht="12.75">
      <c r="G133" s="43" t="e">
        <f>G129+G130</f>
        <v>#VALUE!</v>
      </c>
      <c r="M133" s="43"/>
      <c r="O133" s="2"/>
      <c r="P133" s="2"/>
      <c r="Q133" s="2"/>
      <c r="R133" s="2"/>
      <c r="S133" s="2"/>
      <c r="T133" s="2"/>
      <c r="U133" s="2"/>
      <c r="V133" s="2"/>
      <c r="W133" s="2"/>
      <c r="Z133" s="2"/>
      <c r="AA133" s="2"/>
    </row>
    <row r="134" spans="13:27" ht="12.75">
      <c r="M134" s="43"/>
      <c r="O134" s="2"/>
      <c r="P134" s="2"/>
      <c r="Q134" s="2"/>
      <c r="R134" s="2"/>
      <c r="S134" s="2"/>
      <c r="T134" s="2"/>
      <c r="U134" s="2"/>
      <c r="V134" s="2"/>
      <c r="W134" s="2"/>
      <c r="Z134" s="2"/>
      <c r="AA134" s="2"/>
    </row>
    <row r="135" spans="15:27" ht="12.75">
      <c r="O135" s="2"/>
      <c r="P135" s="2"/>
      <c r="Q135" s="2"/>
      <c r="R135" s="2"/>
      <c r="S135" s="2"/>
      <c r="T135" s="2"/>
      <c r="U135" s="2"/>
      <c r="V135" s="2"/>
      <c r="W135" s="2"/>
      <c r="Z135" s="2"/>
      <c r="AA135" s="2"/>
    </row>
    <row r="136" spans="15:27" ht="12.75">
      <c r="O136" s="2"/>
      <c r="P136" s="2"/>
      <c r="Q136" s="2"/>
      <c r="R136" s="2"/>
      <c r="S136" s="2"/>
      <c r="T136" s="2"/>
      <c r="U136" s="2"/>
      <c r="V136" s="2"/>
      <c r="W136" s="2"/>
      <c r="Z136" s="2"/>
      <c r="AA136" s="2"/>
    </row>
  </sheetData>
  <sheetProtection/>
  <mergeCells count="588">
    <mergeCell ref="W120:W123"/>
    <mergeCell ref="V49:V51"/>
    <mergeCell ref="D122:E122"/>
    <mergeCell ref="D120:E120"/>
    <mergeCell ref="T120:T123"/>
    <mergeCell ref="N103:O104"/>
    <mergeCell ref="V111:V112"/>
    <mergeCell ref="W113:W114"/>
    <mergeCell ref="I54:J54"/>
    <mergeCell ref="R58:R60"/>
    <mergeCell ref="AA124:AA125"/>
    <mergeCell ref="F120:G123"/>
    <mergeCell ref="H120:I123"/>
    <mergeCell ref="J120:K123"/>
    <mergeCell ref="L120:M123"/>
    <mergeCell ref="N120:O123"/>
    <mergeCell ref="S120:S123"/>
    <mergeCell ref="Q120:Q123"/>
    <mergeCell ref="P120:P123"/>
    <mergeCell ref="U120:U123"/>
    <mergeCell ref="T124:T125"/>
    <mergeCell ref="D61:E62"/>
    <mergeCell ref="J63:K66"/>
    <mergeCell ref="H63:I66"/>
    <mergeCell ref="F63:G66"/>
    <mergeCell ref="F115:G117"/>
    <mergeCell ref="D124:E125"/>
    <mergeCell ref="H115:I117"/>
    <mergeCell ref="J115:K117"/>
    <mergeCell ref="AA56:AA57"/>
    <mergeCell ref="W74:W77"/>
    <mergeCell ref="V42:V44"/>
    <mergeCell ref="Z56:Z57"/>
    <mergeCell ref="W42:W44"/>
    <mergeCell ref="AA42:AA44"/>
    <mergeCell ref="Z58:Z60"/>
    <mergeCell ref="W49:W51"/>
    <mergeCell ref="U39:U41"/>
    <mergeCell ref="V39:V41"/>
    <mergeCell ref="V15:V18"/>
    <mergeCell ref="U12:U14"/>
    <mergeCell ref="V12:V14"/>
    <mergeCell ref="T42:T44"/>
    <mergeCell ref="U42:U44"/>
    <mergeCell ref="S39:T41"/>
    <mergeCell ref="G10:H10"/>
    <mergeCell ref="K5:L6"/>
    <mergeCell ref="T5:T6"/>
    <mergeCell ref="S5:S6"/>
    <mergeCell ref="G7:H9"/>
    <mergeCell ref="I7:J9"/>
    <mergeCell ref="W5:W6"/>
    <mergeCell ref="K10:L10"/>
    <mergeCell ref="I10:J10"/>
    <mergeCell ref="W12:W14"/>
    <mergeCell ref="T12:T14"/>
    <mergeCell ref="R12:R14"/>
    <mergeCell ref="P12:P14"/>
    <mergeCell ref="Q12:Q14"/>
    <mergeCell ref="O12:O14"/>
    <mergeCell ref="K12:L14"/>
    <mergeCell ref="C10:D10"/>
    <mergeCell ref="V7:V9"/>
    <mergeCell ref="V5:V6"/>
    <mergeCell ref="E10:F10"/>
    <mergeCell ref="M10:N10"/>
    <mergeCell ref="P5:P6"/>
    <mergeCell ref="Q5:Q6"/>
    <mergeCell ref="R5:R6"/>
    <mergeCell ref="M5:N6"/>
    <mergeCell ref="O5:O6"/>
    <mergeCell ref="A61:A62"/>
    <mergeCell ref="M11:N11"/>
    <mergeCell ref="K11:L11"/>
    <mergeCell ref="I11:J11"/>
    <mergeCell ref="G11:H11"/>
    <mergeCell ref="E11:F11"/>
    <mergeCell ref="C11:D11"/>
    <mergeCell ref="J61:K62"/>
    <mergeCell ref="H61:I62"/>
    <mergeCell ref="F61:G62"/>
    <mergeCell ref="C61:C62"/>
    <mergeCell ref="B61:B62"/>
    <mergeCell ref="B113:B114"/>
    <mergeCell ref="D63:E66"/>
    <mergeCell ref="C63:C66"/>
    <mergeCell ref="B63:B66"/>
    <mergeCell ref="D111:E112"/>
    <mergeCell ref="D89:E90"/>
    <mergeCell ref="A78:AB78"/>
    <mergeCell ref="L63:M66"/>
    <mergeCell ref="J113:K114"/>
    <mergeCell ref="H113:I114"/>
    <mergeCell ref="F113:G114"/>
    <mergeCell ref="D113:E114"/>
    <mergeCell ref="D107:E110"/>
    <mergeCell ref="F107:G110"/>
    <mergeCell ref="H107:I110"/>
    <mergeCell ref="F111:G112"/>
    <mergeCell ref="Q58:Q60"/>
    <mergeCell ref="A118:C125"/>
    <mergeCell ref="D121:E121"/>
    <mergeCell ref="A115:C117"/>
    <mergeCell ref="D115:E115"/>
    <mergeCell ref="D117:E117"/>
    <mergeCell ref="D116:E116"/>
    <mergeCell ref="D123:E123"/>
    <mergeCell ref="D118:E119"/>
    <mergeCell ref="A63:A66"/>
    <mergeCell ref="W89:W90"/>
    <mergeCell ref="S42:S44"/>
    <mergeCell ref="P103:P104"/>
    <mergeCell ref="L103:M104"/>
    <mergeCell ref="N101:O101"/>
    <mergeCell ref="H103:I104"/>
    <mergeCell ref="S58:S60"/>
    <mergeCell ref="U56:U57"/>
    <mergeCell ref="P56:P57"/>
    <mergeCell ref="T56:T57"/>
    <mergeCell ref="C113:C114"/>
    <mergeCell ref="A111:A112"/>
    <mergeCell ref="Z108:Z110"/>
    <mergeCell ref="R111:R112"/>
    <mergeCell ref="Q111:Q112"/>
    <mergeCell ref="A113:A114"/>
    <mergeCell ref="W108:W110"/>
    <mergeCell ref="W111:W112"/>
    <mergeCell ref="U108:U110"/>
    <mergeCell ref="L113:M114"/>
    <mergeCell ref="AA102:AC102"/>
    <mergeCell ref="AA103:AC103"/>
    <mergeCell ref="AA101:AC101"/>
    <mergeCell ref="AD103:AD104"/>
    <mergeCell ref="AA104:AC104"/>
    <mergeCell ref="AA111:AA112"/>
    <mergeCell ref="A105:AB105"/>
    <mergeCell ref="A101:C104"/>
    <mergeCell ref="D101:E101"/>
    <mergeCell ref="AA120:AD123"/>
    <mergeCell ref="AA107:AD107"/>
    <mergeCell ref="AA113:AD114"/>
    <mergeCell ref="Z120:Z123"/>
    <mergeCell ref="Z113:Z114"/>
    <mergeCell ref="AA118:AD118"/>
    <mergeCell ref="AA119:AD119"/>
    <mergeCell ref="AA115:AD117"/>
    <mergeCell ref="Z111:Z112"/>
    <mergeCell ref="V120:V123"/>
    <mergeCell ref="Q113:Q114"/>
    <mergeCell ref="R120:R123"/>
    <mergeCell ref="U113:U114"/>
    <mergeCell ref="T113:T114"/>
    <mergeCell ref="V113:V114"/>
    <mergeCell ref="S111:S112"/>
    <mergeCell ref="T111:T112"/>
    <mergeCell ref="U111:U112"/>
    <mergeCell ref="N113:O114"/>
    <mergeCell ref="P113:P114"/>
    <mergeCell ref="N111:O112"/>
    <mergeCell ref="P111:P112"/>
    <mergeCell ref="S113:S114"/>
    <mergeCell ref="R113:R114"/>
    <mergeCell ref="P107:P110"/>
    <mergeCell ref="B111:B112"/>
    <mergeCell ref="H111:I112"/>
    <mergeCell ref="J111:K112"/>
    <mergeCell ref="L111:M112"/>
    <mergeCell ref="C111:C112"/>
    <mergeCell ref="B107:B110"/>
    <mergeCell ref="C107:C110"/>
    <mergeCell ref="J107:K110"/>
    <mergeCell ref="L107:M110"/>
    <mergeCell ref="N107:O110"/>
    <mergeCell ref="V108:V110"/>
    <mergeCell ref="AC105:AD105"/>
    <mergeCell ref="AA108:AA110"/>
    <mergeCell ref="R108:R110"/>
    <mergeCell ref="S108:S110"/>
    <mergeCell ref="A106:AA106"/>
    <mergeCell ref="T108:T110"/>
    <mergeCell ref="Q107:Q110"/>
    <mergeCell ref="A107:A110"/>
    <mergeCell ref="F101:G101"/>
    <mergeCell ref="H101:I101"/>
    <mergeCell ref="D103:E104"/>
    <mergeCell ref="F103:G104"/>
    <mergeCell ref="D102:E102"/>
    <mergeCell ref="F102:G102"/>
    <mergeCell ref="H102:I102"/>
    <mergeCell ref="J101:K101"/>
    <mergeCell ref="J103:K104"/>
    <mergeCell ref="AD81:AD83"/>
    <mergeCell ref="AA81:AA83"/>
    <mergeCell ref="Q103:Q104"/>
    <mergeCell ref="J102:K102"/>
    <mergeCell ref="L102:M102"/>
    <mergeCell ref="N102:O102"/>
    <mergeCell ref="L101:M101"/>
    <mergeCell ref="P91:P100"/>
    <mergeCell ref="R74:R77"/>
    <mergeCell ref="S74:S77"/>
    <mergeCell ref="W91:W100"/>
    <mergeCell ref="AA88:AC88"/>
    <mergeCell ref="Z81:Z83"/>
    <mergeCell ref="W84:W86"/>
    <mergeCell ref="AC78:AD78"/>
    <mergeCell ref="AD84:AD86"/>
    <mergeCell ref="AD91:AD100"/>
    <mergeCell ref="AD89:AD90"/>
    <mergeCell ref="P89:P90"/>
    <mergeCell ref="V89:V90"/>
    <mergeCell ref="S89:S90"/>
    <mergeCell ref="Q89:Q90"/>
    <mergeCell ref="U89:U90"/>
    <mergeCell ref="R89:R90"/>
    <mergeCell ref="T89:T90"/>
    <mergeCell ref="F91:G100"/>
    <mergeCell ref="N91:O100"/>
    <mergeCell ref="J91:K100"/>
    <mergeCell ref="V91:V100"/>
    <mergeCell ref="Z91:Z100"/>
    <mergeCell ref="R91:R100"/>
    <mergeCell ref="U91:U100"/>
    <mergeCell ref="S91:S100"/>
    <mergeCell ref="T91:T100"/>
    <mergeCell ref="Q91:Q100"/>
    <mergeCell ref="J88:K88"/>
    <mergeCell ref="L88:M88"/>
    <mergeCell ref="N88:O88"/>
    <mergeCell ref="L89:M90"/>
    <mergeCell ref="N89:O90"/>
    <mergeCell ref="A91:A100"/>
    <mergeCell ref="B91:B100"/>
    <mergeCell ref="C91:C100"/>
    <mergeCell ref="D91:E100"/>
    <mergeCell ref="L91:M100"/>
    <mergeCell ref="H91:I100"/>
    <mergeCell ref="J89:K90"/>
    <mergeCell ref="A88:A90"/>
    <mergeCell ref="B88:B90"/>
    <mergeCell ref="C88:C90"/>
    <mergeCell ref="D88:E88"/>
    <mergeCell ref="F89:G90"/>
    <mergeCell ref="H89:I90"/>
    <mergeCell ref="F88:G88"/>
    <mergeCell ref="H88:I88"/>
    <mergeCell ref="D85:E85"/>
    <mergeCell ref="D86:E86"/>
    <mergeCell ref="A87:AD87"/>
    <mergeCell ref="J84:K86"/>
    <mergeCell ref="L84:M86"/>
    <mergeCell ref="AA84:AC86"/>
    <mergeCell ref="A84:C86"/>
    <mergeCell ref="D84:E84"/>
    <mergeCell ref="F84:G86"/>
    <mergeCell ref="H84:I86"/>
    <mergeCell ref="Q81:Q83"/>
    <mergeCell ref="S81:S83"/>
    <mergeCell ref="V81:V83"/>
    <mergeCell ref="R81:R83"/>
    <mergeCell ref="U81:U83"/>
    <mergeCell ref="T81:T83"/>
    <mergeCell ref="A81:A83"/>
    <mergeCell ref="B81:B83"/>
    <mergeCell ref="C81:C83"/>
    <mergeCell ref="D81:E83"/>
    <mergeCell ref="N81:O83"/>
    <mergeCell ref="P81:P83"/>
    <mergeCell ref="J81:K83"/>
    <mergeCell ref="D80:E80"/>
    <mergeCell ref="F81:G83"/>
    <mergeCell ref="H81:I83"/>
    <mergeCell ref="F80:G80"/>
    <mergeCell ref="H80:I80"/>
    <mergeCell ref="J80:K80"/>
    <mergeCell ref="D77:E77"/>
    <mergeCell ref="J74:K77"/>
    <mergeCell ref="L80:M80"/>
    <mergeCell ref="N80:O80"/>
    <mergeCell ref="L79:M79"/>
    <mergeCell ref="N79:O79"/>
    <mergeCell ref="D76:E76"/>
    <mergeCell ref="H74:I77"/>
    <mergeCell ref="L81:M83"/>
    <mergeCell ref="U74:U77"/>
    <mergeCell ref="V74:V77"/>
    <mergeCell ref="D79:E79"/>
    <mergeCell ref="F79:G79"/>
    <mergeCell ref="H79:I79"/>
    <mergeCell ref="J79:K79"/>
    <mergeCell ref="Q74:Q77"/>
    <mergeCell ref="T74:T77"/>
    <mergeCell ref="C70:C72"/>
    <mergeCell ref="A74:C77"/>
    <mergeCell ref="D74:E74"/>
    <mergeCell ref="F74:G77"/>
    <mergeCell ref="D75:E75"/>
    <mergeCell ref="L74:M77"/>
    <mergeCell ref="N74:O77"/>
    <mergeCell ref="E70:F72"/>
    <mergeCell ref="P74:P77"/>
    <mergeCell ref="A67:A69"/>
    <mergeCell ref="B67:B69"/>
    <mergeCell ref="L67:M69"/>
    <mergeCell ref="C67:C69"/>
    <mergeCell ref="D67:E69"/>
    <mergeCell ref="F67:G69"/>
    <mergeCell ref="H67:I69"/>
    <mergeCell ref="U63:U66"/>
    <mergeCell ref="W63:W66"/>
    <mergeCell ref="V63:V66"/>
    <mergeCell ref="AC67:AD69"/>
    <mergeCell ref="S67:S69"/>
    <mergeCell ref="J67:K69"/>
    <mergeCell ref="R67:R69"/>
    <mergeCell ref="N63:O66"/>
    <mergeCell ref="P63:P66"/>
    <mergeCell ref="Q63:Q66"/>
    <mergeCell ref="P61:P62"/>
    <mergeCell ref="Q61:Q62"/>
    <mergeCell ref="T67:T69"/>
    <mergeCell ref="Q67:Q69"/>
    <mergeCell ref="R63:R66"/>
    <mergeCell ref="S63:S66"/>
    <mergeCell ref="T63:T66"/>
    <mergeCell ref="N67:O69"/>
    <mergeCell ref="P67:P69"/>
    <mergeCell ref="J58:K60"/>
    <mergeCell ref="N56:O57"/>
    <mergeCell ref="L56:M57"/>
    <mergeCell ref="N58:O60"/>
    <mergeCell ref="L58:M60"/>
    <mergeCell ref="L61:M62"/>
    <mergeCell ref="P58:P60"/>
    <mergeCell ref="N61:O62"/>
    <mergeCell ref="F58:G60"/>
    <mergeCell ref="H58:I60"/>
    <mergeCell ref="J56:K57"/>
    <mergeCell ref="H56:I57"/>
    <mergeCell ref="F56:G57"/>
    <mergeCell ref="A58:A60"/>
    <mergeCell ref="B58:B60"/>
    <mergeCell ref="C58:C60"/>
    <mergeCell ref="D58:E60"/>
    <mergeCell ref="D56:E57"/>
    <mergeCell ref="A52:D54"/>
    <mergeCell ref="I53:J53"/>
    <mergeCell ref="A56:A57"/>
    <mergeCell ref="B56:B57"/>
    <mergeCell ref="C56:C57"/>
    <mergeCell ref="A55:AB55"/>
    <mergeCell ref="W56:W57"/>
    <mergeCell ref="M52:N52"/>
    <mergeCell ref="V56:V57"/>
    <mergeCell ref="E54:F54"/>
    <mergeCell ref="E53:F53"/>
    <mergeCell ref="G53:H53"/>
    <mergeCell ref="K54:L54"/>
    <mergeCell ref="M54:N54"/>
    <mergeCell ref="G54:H54"/>
    <mergeCell ref="U61:U62"/>
    <mergeCell ref="S61:S62"/>
    <mergeCell ref="T58:T60"/>
    <mergeCell ref="U58:U60"/>
    <mergeCell ref="K53:L53"/>
    <mergeCell ref="M53:N53"/>
    <mergeCell ref="R61:R62"/>
    <mergeCell ref="S56:S57"/>
    <mergeCell ref="R56:R57"/>
    <mergeCell ref="Q56:Q57"/>
    <mergeCell ref="U67:U69"/>
    <mergeCell ref="Z89:Z90"/>
    <mergeCell ref="AA91:AA100"/>
    <mergeCell ref="AA89:AA90"/>
    <mergeCell ref="AC74:AD77"/>
    <mergeCell ref="Z74:Z77"/>
    <mergeCell ref="AA74:AB77"/>
    <mergeCell ref="Z67:Z69"/>
    <mergeCell ref="AA67:AA69"/>
    <mergeCell ref="AA80:AC80"/>
    <mergeCell ref="W58:W60"/>
    <mergeCell ref="AA79:AC79"/>
    <mergeCell ref="W81:W83"/>
    <mergeCell ref="AA61:AA62"/>
    <mergeCell ref="AC58:AD60"/>
    <mergeCell ref="Z63:Z66"/>
    <mergeCell ref="AA63:AA66"/>
    <mergeCell ref="W61:W62"/>
    <mergeCell ref="Z61:Z62"/>
    <mergeCell ref="AC63:AD66"/>
    <mergeCell ref="U49:U51"/>
    <mergeCell ref="T49:T51"/>
    <mergeCell ref="AB54:AD54"/>
    <mergeCell ref="AB48:AD51"/>
    <mergeCell ref="AA49:AA51"/>
    <mergeCell ref="W48:AA48"/>
    <mergeCell ref="K52:L52"/>
    <mergeCell ref="G42:H44"/>
    <mergeCell ref="M48:N51"/>
    <mergeCell ref="P48:P51"/>
    <mergeCell ref="Q48:Q51"/>
    <mergeCell ref="R48:R51"/>
    <mergeCell ref="O48:O51"/>
    <mergeCell ref="C42:D44"/>
    <mergeCell ref="E42:F44"/>
    <mergeCell ref="G52:H52"/>
    <mergeCell ref="I52:J52"/>
    <mergeCell ref="G48:H51"/>
    <mergeCell ref="I48:J51"/>
    <mergeCell ref="I42:J44"/>
    <mergeCell ref="E52:F52"/>
    <mergeCell ref="A45:A51"/>
    <mergeCell ref="B45:B51"/>
    <mergeCell ref="C45:D51"/>
    <mergeCell ref="E45:F47"/>
    <mergeCell ref="E48:F51"/>
    <mergeCell ref="K48:L51"/>
    <mergeCell ref="A42:A44"/>
    <mergeCell ref="B42:B44"/>
    <mergeCell ref="O37:O38"/>
    <mergeCell ref="G37:H38"/>
    <mergeCell ref="I37:J38"/>
    <mergeCell ref="A39:A41"/>
    <mergeCell ref="B39:B41"/>
    <mergeCell ref="C39:D41"/>
    <mergeCell ref="A35:A38"/>
    <mergeCell ref="B35:B38"/>
    <mergeCell ref="O42:O44"/>
    <mergeCell ref="M29:N34"/>
    <mergeCell ref="K29:L34"/>
    <mergeCell ref="K35:L36"/>
    <mergeCell ref="M35:N36"/>
    <mergeCell ref="O35:O36"/>
    <mergeCell ref="K37:L38"/>
    <mergeCell ref="M37:N38"/>
    <mergeCell ref="K42:L44"/>
    <mergeCell ref="M42:N44"/>
    <mergeCell ref="R35:R36"/>
    <mergeCell ref="Q42:Q44"/>
    <mergeCell ref="P42:P44"/>
    <mergeCell ref="Q37:Q38"/>
    <mergeCell ref="R37:R38"/>
    <mergeCell ref="P35:P36"/>
    <mergeCell ref="P37:P38"/>
    <mergeCell ref="R42:R44"/>
    <mergeCell ref="G23:H28"/>
    <mergeCell ref="A29:A34"/>
    <mergeCell ref="B29:B34"/>
    <mergeCell ref="C29:D34"/>
    <mergeCell ref="E29:F34"/>
    <mergeCell ref="Q35:Q36"/>
    <mergeCell ref="C35:D38"/>
    <mergeCell ref="E37:F38"/>
    <mergeCell ref="AB53:AD53"/>
    <mergeCell ref="I29:J34"/>
    <mergeCell ref="E35:F36"/>
    <mergeCell ref="G35:H36"/>
    <mergeCell ref="I35:J36"/>
    <mergeCell ref="A23:A28"/>
    <mergeCell ref="B23:B28"/>
    <mergeCell ref="C23:D28"/>
    <mergeCell ref="G29:H34"/>
    <mergeCell ref="E23:F28"/>
    <mergeCell ref="S49:S51"/>
    <mergeCell ref="AB29:AD34"/>
    <mergeCell ref="AB42:AD44"/>
    <mergeCell ref="AC61:AD62"/>
    <mergeCell ref="AA58:AB60"/>
    <mergeCell ref="Z49:Z51"/>
    <mergeCell ref="AC56:AD57"/>
    <mergeCell ref="AB45:AD47"/>
    <mergeCell ref="AC55:AD55"/>
    <mergeCell ref="AB52:AD52"/>
    <mergeCell ref="AB22:AD22"/>
    <mergeCell ref="AB35:AD36"/>
    <mergeCell ref="V61:V62"/>
    <mergeCell ref="T61:T62"/>
    <mergeCell ref="V58:V60"/>
    <mergeCell ref="AB23:AD28"/>
    <mergeCell ref="Z23:Z28"/>
    <mergeCell ref="W23:W28"/>
    <mergeCell ref="AA23:AA28"/>
    <mergeCell ref="Z42:Z44"/>
    <mergeCell ref="P19:P21"/>
    <mergeCell ref="R23:R28"/>
    <mergeCell ref="O29:O34"/>
    <mergeCell ref="P29:P34"/>
    <mergeCell ref="O23:O28"/>
    <mergeCell ref="P23:P28"/>
    <mergeCell ref="Q29:Q34"/>
    <mergeCell ref="R29:R34"/>
    <mergeCell ref="Q23:Q28"/>
    <mergeCell ref="I23:J28"/>
    <mergeCell ref="K23:L28"/>
    <mergeCell ref="G22:H22"/>
    <mergeCell ref="I22:J22"/>
    <mergeCell ref="AB19:AD21"/>
    <mergeCell ref="M19:N21"/>
    <mergeCell ref="Q19:Q21"/>
    <mergeCell ref="G19:H21"/>
    <mergeCell ref="I19:J21"/>
    <mergeCell ref="K19:L21"/>
    <mergeCell ref="M23:N28"/>
    <mergeCell ref="K22:L22"/>
    <mergeCell ref="M22:N22"/>
    <mergeCell ref="W15:W18"/>
    <mergeCell ref="U15:U18"/>
    <mergeCell ref="O15:O18"/>
    <mergeCell ref="K15:L18"/>
    <mergeCell ref="M15:N18"/>
    <mergeCell ref="P15:P18"/>
    <mergeCell ref="T15:T18"/>
    <mergeCell ref="AB15:AD18"/>
    <mergeCell ref="Z12:Z14"/>
    <mergeCell ref="AA12:AA14"/>
    <mergeCell ref="Z15:Z18"/>
    <mergeCell ref="AA15:AA18"/>
    <mergeCell ref="A15:A18"/>
    <mergeCell ref="B15:B18"/>
    <mergeCell ref="C15:D18"/>
    <mergeCell ref="E15:F18"/>
    <mergeCell ref="I15:J18"/>
    <mergeCell ref="R15:R18"/>
    <mergeCell ref="S15:S18"/>
    <mergeCell ref="A19:A22"/>
    <mergeCell ref="B19:B22"/>
    <mergeCell ref="C19:D22"/>
    <mergeCell ref="E19:F21"/>
    <mergeCell ref="E22:F22"/>
    <mergeCell ref="R19:R21"/>
    <mergeCell ref="O19:O21"/>
    <mergeCell ref="S12:S14"/>
    <mergeCell ref="Q15:Q18"/>
    <mergeCell ref="A12:A14"/>
    <mergeCell ref="B12:B14"/>
    <mergeCell ref="C12:D14"/>
    <mergeCell ref="E12:F14"/>
    <mergeCell ref="M12:N14"/>
    <mergeCell ref="G12:H14"/>
    <mergeCell ref="I12:J14"/>
    <mergeCell ref="G15:H18"/>
    <mergeCell ref="AB10:AD10"/>
    <mergeCell ref="AB11:AD11"/>
    <mergeCell ref="V67:V69"/>
    <mergeCell ref="W67:W69"/>
    <mergeCell ref="AB12:AD14"/>
    <mergeCell ref="AB37:AD38"/>
    <mergeCell ref="AB39:AD41"/>
    <mergeCell ref="Z39:Z41"/>
    <mergeCell ref="W39:W41"/>
    <mergeCell ref="AA39:AA41"/>
    <mergeCell ref="AB7:AD9"/>
    <mergeCell ref="M7:N9"/>
    <mergeCell ref="O7:O9"/>
    <mergeCell ref="P7:P9"/>
    <mergeCell ref="Q7:Q9"/>
    <mergeCell ref="R7:R9"/>
    <mergeCell ref="U7:U9"/>
    <mergeCell ref="S7:S9"/>
    <mergeCell ref="T7:T9"/>
    <mergeCell ref="W7:W9"/>
    <mergeCell ref="Z7:Z9"/>
    <mergeCell ref="AA7:AA9"/>
    <mergeCell ref="K7:L9"/>
    <mergeCell ref="A7:A9"/>
    <mergeCell ref="B7:B9"/>
    <mergeCell ref="C7:D9"/>
    <mergeCell ref="E7:F9"/>
    <mergeCell ref="A4:AB4"/>
    <mergeCell ref="AC4:AD4"/>
    <mergeCell ref="A5:A6"/>
    <mergeCell ref="B5:B6"/>
    <mergeCell ref="C5:D6"/>
    <mergeCell ref="E5:F6"/>
    <mergeCell ref="G5:H6"/>
    <mergeCell ref="AB5:AD6"/>
    <mergeCell ref="Z5:Z6"/>
    <mergeCell ref="AA5:AA6"/>
    <mergeCell ref="AC2:AD2"/>
    <mergeCell ref="I5:J6"/>
    <mergeCell ref="G1:H1"/>
    <mergeCell ref="I1:J1"/>
    <mergeCell ref="K1:L1"/>
    <mergeCell ref="M1:N1"/>
    <mergeCell ref="A2:AB2"/>
    <mergeCell ref="U5:U6"/>
    <mergeCell ref="A3:AB3"/>
    <mergeCell ref="AC3:AD3"/>
  </mergeCells>
  <printOptions/>
  <pageMargins left="0.2" right="0.2" top="0.76" bottom="0.37" header="0.5" footer="0.3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="80" zoomScaleSheetLayoutView="80" zoomScalePageLayoutView="0" workbookViewId="0" topLeftCell="A1">
      <selection activeCell="J9" sqref="J9"/>
    </sheetView>
  </sheetViews>
  <sheetFormatPr defaultColWidth="9.140625" defaultRowHeight="12.75"/>
  <cols>
    <col min="1" max="1" width="5.8515625" style="11" customWidth="1"/>
    <col min="2" max="2" width="42.57421875" style="11" customWidth="1"/>
    <col min="3" max="3" width="14.140625" style="11" customWidth="1"/>
    <col min="4" max="4" width="15.28125" style="11" customWidth="1"/>
    <col min="5" max="5" width="12.00390625" style="11" customWidth="1"/>
    <col min="6" max="6" width="11.421875" style="11" customWidth="1"/>
    <col min="7" max="8" width="11.7109375" style="11" customWidth="1"/>
    <col min="9" max="10" width="10.7109375" style="11" customWidth="1"/>
    <col min="11" max="11" width="11.00390625" style="11" customWidth="1"/>
    <col min="12" max="12" width="11.8515625" style="11" customWidth="1"/>
    <col min="13" max="13" width="8.57421875" style="11" customWidth="1"/>
    <col min="14" max="14" width="0.42578125" style="11" customWidth="1"/>
    <col min="15" max="16" width="7.8515625" style="11" customWidth="1"/>
    <col min="17" max="17" width="7.7109375" style="11" customWidth="1"/>
    <col min="18" max="18" width="8.00390625" style="11" customWidth="1"/>
    <col min="19" max="19" width="6.8515625" style="11" customWidth="1"/>
    <col min="20" max="20" width="6.421875" style="11" customWidth="1"/>
    <col min="21" max="16384" width="9.140625" style="11" customWidth="1"/>
  </cols>
  <sheetData>
    <row r="1" spans="5:20" ht="34.5" customHeight="1">
      <c r="E1" s="11" t="s">
        <v>102</v>
      </c>
      <c r="F1" s="11">
        <v>2014</v>
      </c>
      <c r="G1" s="11">
        <v>2015</v>
      </c>
      <c r="H1" s="11">
        <v>2016</v>
      </c>
      <c r="I1" s="11">
        <v>2017</v>
      </c>
      <c r="J1" s="11">
        <v>2018</v>
      </c>
      <c r="K1" s="11">
        <v>2019</v>
      </c>
      <c r="L1" s="11">
        <v>2020</v>
      </c>
      <c r="M1" s="11">
        <v>2014</v>
      </c>
      <c r="O1" s="11">
        <v>2015</v>
      </c>
      <c r="P1" s="11">
        <v>2016</v>
      </c>
      <c r="Q1" s="11">
        <v>2017</v>
      </c>
      <c r="R1" s="11">
        <v>2018</v>
      </c>
      <c r="S1" s="11">
        <v>2019</v>
      </c>
      <c r="T1" s="11">
        <v>2020</v>
      </c>
    </row>
    <row r="2" spans="1:20" ht="33" customHeight="1">
      <c r="A2" s="339" t="s">
        <v>186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  <c r="O2" s="14"/>
      <c r="P2" s="14"/>
      <c r="Q2" s="14"/>
      <c r="R2" s="14"/>
      <c r="S2" s="14"/>
      <c r="T2" s="15"/>
    </row>
    <row r="3" spans="1:20" ht="31.5" customHeight="1">
      <c r="A3" s="302" t="s">
        <v>187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19"/>
      <c r="P3" s="19"/>
      <c r="Q3" s="19"/>
      <c r="R3" s="19"/>
      <c r="S3" s="19"/>
      <c r="T3" s="19"/>
    </row>
    <row r="4" spans="1:20" ht="29.25" customHeight="1">
      <c r="A4" s="302" t="s">
        <v>188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19"/>
      <c r="P4" s="19"/>
      <c r="Q4" s="19"/>
      <c r="R4" s="19"/>
      <c r="S4" s="19"/>
      <c r="T4" s="19"/>
    </row>
    <row r="5" spans="1:20" ht="86.25" customHeight="1">
      <c r="A5" s="77">
        <v>3.1</v>
      </c>
      <c r="B5" s="240" t="s">
        <v>189</v>
      </c>
      <c r="C5" s="31" t="s">
        <v>105</v>
      </c>
      <c r="D5" s="31" t="s">
        <v>105</v>
      </c>
      <c r="E5" s="31" t="s">
        <v>105</v>
      </c>
      <c r="F5" s="31" t="s">
        <v>105</v>
      </c>
      <c r="G5" s="31" t="s">
        <v>105</v>
      </c>
      <c r="H5" s="31" t="s">
        <v>105</v>
      </c>
      <c r="I5" s="31" t="s">
        <v>105</v>
      </c>
      <c r="J5" s="31"/>
      <c r="K5" s="31"/>
      <c r="L5" s="31"/>
      <c r="M5" s="31">
        <v>70</v>
      </c>
      <c r="N5" s="40" t="s">
        <v>105</v>
      </c>
      <c r="O5" s="31">
        <v>71.1</v>
      </c>
      <c r="P5" s="31">
        <v>73</v>
      </c>
      <c r="Q5" s="31">
        <v>73</v>
      </c>
      <c r="R5" s="31">
        <v>73</v>
      </c>
      <c r="S5" s="31">
        <v>73</v>
      </c>
      <c r="T5" s="31"/>
    </row>
    <row r="6" spans="1:20" ht="42" customHeight="1">
      <c r="A6" s="292">
        <v>3.2</v>
      </c>
      <c r="B6" s="325" t="s">
        <v>190</v>
      </c>
      <c r="C6" s="342" t="s">
        <v>191</v>
      </c>
      <c r="D6" s="42" t="s">
        <v>142</v>
      </c>
      <c r="E6" s="242">
        <f>F6+G6+H6+I6+J6+K6</f>
        <v>34281.5</v>
      </c>
      <c r="F6" s="242">
        <v>7454.6</v>
      </c>
      <c r="G6" s="242">
        <v>6334.8</v>
      </c>
      <c r="H6" s="242">
        <v>5691.2</v>
      </c>
      <c r="I6" s="242">
        <v>4863.6</v>
      </c>
      <c r="J6" s="242">
        <v>5030.6</v>
      </c>
      <c r="K6" s="242">
        <v>4906.7</v>
      </c>
      <c r="L6" s="120">
        <v>4335.3</v>
      </c>
      <c r="M6" s="31"/>
      <c r="N6" s="40" t="s">
        <v>105</v>
      </c>
      <c r="O6" s="203"/>
      <c r="P6" s="203"/>
      <c r="Q6" s="31"/>
      <c r="R6" s="31"/>
      <c r="S6" s="31"/>
      <c r="T6" s="31"/>
    </row>
    <row r="7" spans="1:20" ht="31.5" customHeight="1">
      <c r="A7" s="292"/>
      <c r="B7" s="325"/>
      <c r="C7" s="342"/>
      <c r="D7" s="42" t="s">
        <v>122</v>
      </c>
      <c r="E7" s="242">
        <f>I7</f>
        <v>131.8</v>
      </c>
      <c r="F7" s="242"/>
      <c r="G7" s="242"/>
      <c r="H7" s="242"/>
      <c r="I7" s="242">
        <v>131.8</v>
      </c>
      <c r="J7" s="242"/>
      <c r="K7" s="242"/>
      <c r="L7" s="120"/>
      <c r="M7" s="31"/>
      <c r="N7" s="40"/>
      <c r="O7" s="203"/>
      <c r="P7" s="203"/>
      <c r="Q7" s="31"/>
      <c r="R7" s="31"/>
      <c r="S7" s="31"/>
      <c r="T7" s="31"/>
    </row>
    <row r="8" spans="1:20" ht="90" customHeight="1">
      <c r="A8" s="77">
        <v>3.3</v>
      </c>
      <c r="B8" s="240" t="s">
        <v>192</v>
      </c>
      <c r="C8" s="31" t="s">
        <v>193</v>
      </c>
      <c r="D8" s="31" t="s">
        <v>125</v>
      </c>
      <c r="E8" s="31" t="s">
        <v>125</v>
      </c>
      <c r="F8" s="31" t="s">
        <v>125</v>
      </c>
      <c r="G8" s="31" t="s">
        <v>125</v>
      </c>
      <c r="H8" s="31" t="s">
        <v>125</v>
      </c>
      <c r="I8" s="31" t="s">
        <v>125</v>
      </c>
      <c r="J8" s="31" t="s">
        <v>194</v>
      </c>
      <c r="K8" s="31" t="s">
        <v>33</v>
      </c>
      <c r="L8" s="31" t="s">
        <v>194</v>
      </c>
      <c r="M8" s="31"/>
      <c r="N8" s="40" t="s">
        <v>105</v>
      </c>
      <c r="O8" s="31"/>
      <c r="P8" s="31"/>
      <c r="Q8" s="31"/>
      <c r="R8" s="31"/>
      <c r="S8" s="31"/>
      <c r="T8" s="31"/>
    </row>
    <row r="9" spans="1:20" ht="85.5" customHeight="1">
      <c r="A9" s="77">
        <v>3.4</v>
      </c>
      <c r="B9" s="240" t="s">
        <v>195</v>
      </c>
      <c r="C9" s="203" t="s">
        <v>196</v>
      </c>
      <c r="D9" s="31" t="s">
        <v>125</v>
      </c>
      <c r="E9" s="31" t="s">
        <v>125</v>
      </c>
      <c r="F9" s="31" t="s">
        <v>125</v>
      </c>
      <c r="G9" s="31" t="s">
        <v>125</v>
      </c>
      <c r="H9" s="31" t="s">
        <v>125</v>
      </c>
      <c r="I9" s="31" t="s">
        <v>125</v>
      </c>
      <c r="J9" s="31" t="s">
        <v>194</v>
      </c>
      <c r="K9" s="31" t="s">
        <v>194</v>
      </c>
      <c r="L9" s="31" t="s">
        <v>194</v>
      </c>
      <c r="M9" s="31" t="s">
        <v>194</v>
      </c>
      <c r="N9" s="40" t="s">
        <v>105</v>
      </c>
      <c r="O9" s="31"/>
      <c r="P9" s="31"/>
      <c r="Q9" s="31"/>
      <c r="R9" s="31"/>
      <c r="S9" s="31"/>
      <c r="T9" s="31"/>
    </row>
    <row r="10" spans="1:20" ht="15.75">
      <c r="A10" s="292" t="s">
        <v>153</v>
      </c>
      <c r="B10" s="292"/>
      <c r="C10" s="292"/>
      <c r="D10" s="42" t="s">
        <v>20</v>
      </c>
      <c r="E10" s="248">
        <f>E11</f>
        <v>38748.600000000006</v>
      </c>
      <c r="F10" s="248">
        <f aca="true" t="shared" si="0" ref="F10:K10">F6</f>
        <v>7454.6</v>
      </c>
      <c r="G10" s="248">
        <f t="shared" si="0"/>
        <v>6334.8</v>
      </c>
      <c r="H10" s="248">
        <f t="shared" si="0"/>
        <v>5691.2</v>
      </c>
      <c r="I10" s="248">
        <v>4995.4</v>
      </c>
      <c r="J10" s="248">
        <f t="shared" si="0"/>
        <v>5030.6</v>
      </c>
      <c r="K10" s="248">
        <f t="shared" si="0"/>
        <v>4906.7</v>
      </c>
      <c r="L10" s="249">
        <f>L6</f>
        <v>4335.3</v>
      </c>
      <c r="M10" s="42"/>
      <c r="N10" s="31" t="s">
        <v>194</v>
      </c>
      <c r="O10" s="42"/>
      <c r="P10" s="42"/>
      <c r="Q10" s="42"/>
      <c r="R10" s="42"/>
      <c r="S10" s="42"/>
      <c r="T10" s="42"/>
    </row>
    <row r="11" spans="1:20" ht="15.75">
      <c r="A11" s="293" t="s">
        <v>197</v>
      </c>
      <c r="B11" s="293"/>
      <c r="C11" s="293"/>
      <c r="D11" s="72" t="s">
        <v>185</v>
      </c>
      <c r="E11" s="250">
        <f>E12+E13</f>
        <v>38748.600000000006</v>
      </c>
      <c r="F11" s="250">
        <f>F10</f>
        <v>7454.6</v>
      </c>
      <c r="G11" s="250">
        <f>G10</f>
        <v>6334.8</v>
      </c>
      <c r="H11" s="250">
        <f>H10</f>
        <v>5691.2</v>
      </c>
      <c r="I11" s="250">
        <f>I12+I13</f>
        <v>4995.400000000001</v>
      </c>
      <c r="J11" s="250">
        <f>J10</f>
        <v>5030.6</v>
      </c>
      <c r="K11" s="250">
        <f>K10</f>
        <v>4906.7</v>
      </c>
      <c r="L11" s="251">
        <f>L10</f>
        <v>4335.3</v>
      </c>
      <c r="M11" s="72"/>
      <c r="N11" s="31" t="s">
        <v>194</v>
      </c>
      <c r="O11" s="42"/>
      <c r="P11" s="42"/>
      <c r="Q11" s="42"/>
      <c r="R11" s="42"/>
      <c r="S11" s="42"/>
      <c r="T11" s="42"/>
    </row>
    <row r="12" spans="1:20" ht="28.5" customHeight="1">
      <c r="A12" s="293"/>
      <c r="B12" s="293"/>
      <c r="C12" s="293"/>
      <c r="D12" s="72" t="s">
        <v>130</v>
      </c>
      <c r="E12" s="250">
        <f>F12+G12+H12+I12+J12+K12+L12</f>
        <v>131.8</v>
      </c>
      <c r="F12" s="250"/>
      <c r="G12" s="250"/>
      <c r="H12" s="250"/>
      <c r="I12" s="250">
        <f>I7</f>
        <v>131.8</v>
      </c>
      <c r="J12" s="250"/>
      <c r="K12" s="250"/>
      <c r="L12" s="251"/>
      <c r="M12" s="72"/>
      <c r="N12" s="31"/>
      <c r="O12" s="42"/>
      <c r="P12" s="42"/>
      <c r="Q12" s="42"/>
      <c r="R12" s="42"/>
      <c r="S12" s="42"/>
      <c r="T12" s="42"/>
    </row>
    <row r="13" spans="1:20" ht="26.25">
      <c r="A13" s="293"/>
      <c r="B13" s="293"/>
      <c r="C13" s="293"/>
      <c r="D13" s="72" t="s">
        <v>120</v>
      </c>
      <c r="E13" s="250">
        <f>F13+G13+H13+I13+J13+K13+L13</f>
        <v>38616.8</v>
      </c>
      <c r="F13" s="250">
        <f>F11</f>
        <v>7454.6</v>
      </c>
      <c r="G13" s="250">
        <f>G11</f>
        <v>6334.8</v>
      </c>
      <c r="H13" s="250">
        <f>H11</f>
        <v>5691.2</v>
      </c>
      <c r="I13" s="250">
        <f>I6</f>
        <v>4863.6</v>
      </c>
      <c r="J13" s="250">
        <f>J11</f>
        <v>5030.6</v>
      </c>
      <c r="K13" s="250">
        <f>K11</f>
        <v>4906.7</v>
      </c>
      <c r="L13" s="251">
        <f>L11</f>
        <v>4335.3</v>
      </c>
      <c r="M13" s="72"/>
      <c r="N13" s="31" t="s">
        <v>194</v>
      </c>
      <c r="O13" s="42"/>
      <c r="P13" s="42"/>
      <c r="Q13" s="42"/>
      <c r="R13" s="42"/>
      <c r="S13" s="42"/>
      <c r="T13" s="42"/>
    </row>
  </sheetData>
  <sheetProtection/>
  <mergeCells count="8">
    <mergeCell ref="A11:C13"/>
    <mergeCell ref="A2:N2"/>
    <mergeCell ref="A3:N3"/>
    <mergeCell ref="A4:N4"/>
    <mergeCell ref="A10:C10"/>
    <mergeCell ref="B6:B7"/>
    <mergeCell ref="A6:A7"/>
    <mergeCell ref="C6:C7"/>
  </mergeCells>
  <printOptions/>
  <pageMargins left="0.2" right="0.2" top="1" bottom="1" header="0.5" footer="0.5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view="pageBreakPreview" zoomScale="75" zoomScaleSheetLayoutView="75" zoomScalePageLayoutView="0"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7" sqref="J47:K48"/>
    </sheetView>
  </sheetViews>
  <sheetFormatPr defaultColWidth="9.140625" defaultRowHeight="12.75"/>
  <cols>
    <col min="1" max="1" width="5.7109375" style="11" customWidth="1"/>
    <col min="2" max="2" width="57.140625" style="11" customWidth="1"/>
    <col min="3" max="3" width="13.57421875" style="11" customWidth="1"/>
    <col min="4" max="4" width="12.7109375" style="11" customWidth="1"/>
    <col min="5" max="5" width="10.421875" style="11" bestFit="1" customWidth="1"/>
    <col min="6" max="6" width="10.28125" style="11" customWidth="1"/>
    <col min="7" max="7" width="12.57421875" style="11" customWidth="1"/>
    <col min="8" max="8" width="10.7109375" style="11" customWidth="1"/>
    <col min="9" max="9" width="9.28125" style="11" bestFit="1" customWidth="1"/>
    <col min="10" max="10" width="10.421875" style="11" customWidth="1"/>
    <col min="11" max="11" width="0.13671875" style="11" customWidth="1"/>
    <col min="12" max="12" width="11.00390625" style="11" customWidth="1"/>
    <col min="13" max="13" width="13.7109375" style="11" hidden="1" customWidth="1"/>
    <col min="14" max="14" width="9.57421875" style="11" customWidth="1"/>
    <col min="15" max="15" width="15.57421875" style="11" hidden="1" customWidth="1"/>
    <col min="16" max="16" width="7.421875" style="11" customWidth="1"/>
    <col min="17" max="17" width="17.8515625" style="11" hidden="1" customWidth="1"/>
    <col min="18" max="18" width="9.140625" style="11" hidden="1" customWidth="1"/>
    <col min="19" max="19" width="0.42578125" style="11" hidden="1" customWidth="1"/>
    <col min="20" max="20" width="7.7109375" style="11" customWidth="1"/>
    <col min="21" max="21" width="7.421875" style="11" customWidth="1"/>
    <col min="22" max="22" width="6.8515625" style="11" customWidth="1"/>
    <col min="23" max="23" width="6.7109375" style="11" customWidth="1"/>
    <col min="24" max="24" width="6.421875" style="11" customWidth="1"/>
    <col min="25" max="25" width="6.00390625" style="11" customWidth="1"/>
    <col min="26" max="16384" width="9.140625" style="11" customWidth="1"/>
  </cols>
  <sheetData>
    <row r="1" spans="1:25" ht="37.5" customHeight="1">
      <c r="A1" s="19"/>
      <c r="B1" s="19"/>
      <c r="C1" s="19"/>
      <c r="D1" s="19"/>
      <c r="E1" s="19" t="s">
        <v>102</v>
      </c>
      <c r="F1" s="19">
        <v>2014</v>
      </c>
      <c r="G1" s="19">
        <v>2015</v>
      </c>
      <c r="H1" s="19">
        <v>2016</v>
      </c>
      <c r="I1" s="19">
        <v>2017</v>
      </c>
      <c r="J1" s="19">
        <v>2018</v>
      </c>
      <c r="K1" s="19">
        <v>2018</v>
      </c>
      <c r="L1" s="19">
        <v>2019</v>
      </c>
      <c r="M1" s="19">
        <v>2019</v>
      </c>
      <c r="N1" s="19">
        <v>2020</v>
      </c>
      <c r="O1" s="19"/>
      <c r="P1" s="19">
        <v>2014</v>
      </c>
      <c r="Q1" s="19"/>
      <c r="R1" s="19"/>
      <c r="S1" s="19"/>
      <c r="T1" s="19">
        <v>2015</v>
      </c>
      <c r="U1" s="19">
        <v>2016</v>
      </c>
      <c r="V1" s="19">
        <v>2017</v>
      </c>
      <c r="W1" s="19">
        <v>2018</v>
      </c>
      <c r="X1" s="19">
        <v>2019</v>
      </c>
      <c r="Y1" s="19">
        <v>2020</v>
      </c>
    </row>
    <row r="2" spans="1:25" ht="43.5" customHeight="1">
      <c r="A2" s="343" t="s">
        <v>198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4"/>
      <c r="U2" s="344"/>
      <c r="V2" s="344"/>
      <c r="W2" s="344"/>
      <c r="X2" s="344"/>
      <c r="Y2" s="344"/>
    </row>
    <row r="3" spans="1:25" ht="31.5" customHeight="1">
      <c r="A3" s="345" t="s">
        <v>199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13"/>
      <c r="U3" s="14"/>
      <c r="V3" s="14"/>
      <c r="W3" s="14"/>
      <c r="X3" s="15"/>
      <c r="Y3" s="15"/>
    </row>
    <row r="4" spans="1:19" ht="15.75">
      <c r="A4" s="347" t="s">
        <v>200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9"/>
    </row>
    <row r="5" spans="1:25" ht="93" customHeight="1">
      <c r="A5" s="77">
        <v>4.1</v>
      </c>
      <c r="B5" s="235" t="s">
        <v>201</v>
      </c>
      <c r="C5" s="31" t="s">
        <v>194</v>
      </c>
      <c r="D5" s="31" t="s">
        <v>105</v>
      </c>
      <c r="E5" s="31" t="s">
        <v>105</v>
      </c>
      <c r="F5" s="31" t="s">
        <v>105</v>
      </c>
      <c r="G5" s="31" t="s">
        <v>105</v>
      </c>
      <c r="H5" s="31" t="s">
        <v>105</v>
      </c>
      <c r="I5" s="31" t="s">
        <v>105</v>
      </c>
      <c r="J5" s="295"/>
      <c r="K5" s="295"/>
      <c r="L5" s="295"/>
      <c r="M5" s="295"/>
      <c r="N5" s="295"/>
      <c r="O5" s="295"/>
      <c r="P5" s="295">
        <v>92</v>
      </c>
      <c r="Q5" s="295"/>
      <c r="R5" s="295"/>
      <c r="S5" s="40"/>
      <c r="T5" s="19">
        <v>94</v>
      </c>
      <c r="U5" s="19">
        <v>95</v>
      </c>
      <c r="V5" s="19">
        <v>96</v>
      </c>
      <c r="W5" s="19">
        <v>96</v>
      </c>
      <c r="X5" s="19">
        <v>96</v>
      </c>
      <c r="Y5" s="19"/>
    </row>
    <row r="6" spans="1:25" ht="60.75" customHeight="1">
      <c r="A6" s="77">
        <v>4.2</v>
      </c>
      <c r="B6" s="235" t="s">
        <v>202</v>
      </c>
      <c r="C6" s="31" t="s">
        <v>194</v>
      </c>
      <c r="D6" s="31" t="s">
        <v>194</v>
      </c>
      <c r="E6" s="31" t="s">
        <v>194</v>
      </c>
      <c r="F6" s="31" t="s">
        <v>194</v>
      </c>
      <c r="G6" s="31" t="s">
        <v>194</v>
      </c>
      <c r="H6" s="31" t="s">
        <v>194</v>
      </c>
      <c r="I6" s="31" t="s">
        <v>194</v>
      </c>
      <c r="J6" s="295"/>
      <c r="K6" s="295"/>
      <c r="L6" s="295"/>
      <c r="M6" s="295"/>
      <c r="N6" s="295"/>
      <c r="O6" s="295"/>
      <c r="P6" s="295">
        <v>90</v>
      </c>
      <c r="Q6" s="295"/>
      <c r="R6" s="295"/>
      <c r="S6" s="40"/>
      <c r="T6" s="19">
        <v>95</v>
      </c>
      <c r="U6" s="19">
        <v>98</v>
      </c>
      <c r="V6" s="19">
        <v>98</v>
      </c>
      <c r="W6" s="19">
        <v>98</v>
      </c>
      <c r="X6" s="19">
        <v>98</v>
      </c>
      <c r="Y6" s="19"/>
    </row>
    <row r="7" spans="1:25" ht="55.5" customHeight="1">
      <c r="A7" s="77">
        <v>4.3</v>
      </c>
      <c r="B7" s="235" t="s">
        <v>203</v>
      </c>
      <c r="C7" s="31" t="s">
        <v>194</v>
      </c>
      <c r="D7" s="31" t="s">
        <v>194</v>
      </c>
      <c r="E7" s="31" t="s">
        <v>194</v>
      </c>
      <c r="F7" s="31" t="s">
        <v>194</v>
      </c>
      <c r="G7" s="31" t="s">
        <v>194</v>
      </c>
      <c r="H7" s="31" t="s">
        <v>194</v>
      </c>
      <c r="I7" s="31" t="s">
        <v>194</v>
      </c>
      <c r="J7" s="295"/>
      <c r="K7" s="295"/>
      <c r="L7" s="295"/>
      <c r="M7" s="295"/>
      <c r="N7" s="295"/>
      <c r="O7" s="295"/>
      <c r="P7" s="295">
        <v>58</v>
      </c>
      <c r="Q7" s="295"/>
      <c r="R7" s="295"/>
      <c r="S7" s="40"/>
      <c r="T7" s="19">
        <v>60</v>
      </c>
      <c r="U7" s="19">
        <v>62</v>
      </c>
      <c r="V7" s="19">
        <v>65</v>
      </c>
      <c r="W7" s="19">
        <v>65</v>
      </c>
      <c r="X7" s="19">
        <v>65</v>
      </c>
      <c r="Y7" s="19"/>
    </row>
    <row r="8" spans="1:25" ht="45" customHeight="1">
      <c r="A8" s="77">
        <v>4.4</v>
      </c>
      <c r="B8" s="235" t="s">
        <v>204</v>
      </c>
      <c r="C8" s="31" t="s">
        <v>205</v>
      </c>
      <c r="D8" s="31" t="s">
        <v>125</v>
      </c>
      <c r="E8" s="31" t="s">
        <v>125</v>
      </c>
      <c r="F8" s="31" t="s">
        <v>125</v>
      </c>
      <c r="G8" s="31" t="s">
        <v>125</v>
      </c>
      <c r="H8" s="31" t="s">
        <v>125</v>
      </c>
      <c r="I8" s="31" t="s">
        <v>125</v>
      </c>
      <c r="J8" s="295"/>
      <c r="K8" s="295"/>
      <c r="L8" s="295"/>
      <c r="M8" s="295"/>
      <c r="N8" s="295"/>
      <c r="O8" s="295"/>
      <c r="P8" s="295"/>
      <c r="Q8" s="295"/>
      <c r="R8" s="295"/>
      <c r="S8" s="40"/>
      <c r="T8" s="38"/>
      <c r="U8" s="38"/>
      <c r="V8" s="38"/>
      <c r="W8" s="19"/>
      <c r="X8" s="19"/>
      <c r="Y8" s="19"/>
    </row>
    <row r="9" spans="1:25" ht="28.5" customHeight="1">
      <c r="A9" s="292">
        <v>4.5</v>
      </c>
      <c r="B9" s="324" t="s">
        <v>206</v>
      </c>
      <c r="C9" s="295" t="s">
        <v>205</v>
      </c>
      <c r="D9" s="295" t="s">
        <v>125</v>
      </c>
      <c r="E9" s="295" t="s">
        <v>125</v>
      </c>
      <c r="F9" s="295" t="s">
        <v>125</v>
      </c>
      <c r="G9" s="295" t="s">
        <v>125</v>
      </c>
      <c r="H9" s="295" t="s">
        <v>125</v>
      </c>
      <c r="I9" s="295" t="s">
        <v>125</v>
      </c>
      <c r="J9" s="295"/>
      <c r="K9" s="295"/>
      <c r="L9" s="295"/>
      <c r="M9" s="295"/>
      <c r="N9" s="295"/>
      <c r="O9" s="295"/>
      <c r="P9" s="295"/>
      <c r="Q9" s="295"/>
      <c r="R9" s="295"/>
      <c r="S9" s="323"/>
      <c r="T9" s="356"/>
      <c r="U9" s="356"/>
      <c r="V9" s="356"/>
      <c r="W9" s="297"/>
      <c r="X9" s="297"/>
      <c r="Y9" s="297"/>
    </row>
    <row r="10" spans="1:25" ht="10.5" customHeight="1">
      <c r="A10" s="292"/>
      <c r="B10" s="32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323"/>
      <c r="T10" s="297"/>
      <c r="U10" s="297"/>
      <c r="V10" s="297"/>
      <c r="W10" s="297"/>
      <c r="X10" s="297"/>
      <c r="Y10" s="297"/>
    </row>
    <row r="11" spans="1:25" ht="62.25" customHeight="1">
      <c r="A11" s="292">
        <v>4.6</v>
      </c>
      <c r="B11" s="324" t="s">
        <v>207</v>
      </c>
      <c r="C11" s="295" t="s">
        <v>205</v>
      </c>
      <c r="D11" s="295" t="s">
        <v>125</v>
      </c>
      <c r="E11" s="295" t="s">
        <v>125</v>
      </c>
      <c r="F11" s="295" t="s">
        <v>125</v>
      </c>
      <c r="G11" s="295" t="s">
        <v>125</v>
      </c>
      <c r="H11" s="295" t="s">
        <v>125</v>
      </c>
      <c r="I11" s="295" t="s">
        <v>125</v>
      </c>
      <c r="J11" s="295"/>
      <c r="K11" s="295"/>
      <c r="L11" s="295"/>
      <c r="M11" s="295"/>
      <c r="N11" s="295"/>
      <c r="O11" s="295"/>
      <c r="P11" s="295"/>
      <c r="Q11" s="295"/>
      <c r="R11" s="295"/>
      <c r="S11" s="323"/>
      <c r="T11" s="356"/>
      <c r="U11" s="356"/>
      <c r="V11" s="356"/>
      <c r="W11" s="297"/>
      <c r="X11" s="297"/>
      <c r="Y11" s="297"/>
    </row>
    <row r="12" spans="1:25" ht="12.75" hidden="1">
      <c r="A12" s="292"/>
      <c r="B12" s="32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323"/>
      <c r="T12" s="297"/>
      <c r="U12" s="297"/>
      <c r="V12" s="297"/>
      <c r="W12" s="297"/>
      <c r="X12" s="297"/>
      <c r="Y12" s="297"/>
    </row>
    <row r="13" spans="1:25" ht="69.75" customHeight="1">
      <c r="A13" s="77">
        <v>4.7</v>
      </c>
      <c r="B13" s="235" t="s">
        <v>208</v>
      </c>
      <c r="C13" s="31" t="s">
        <v>205</v>
      </c>
      <c r="D13" s="31" t="s">
        <v>125</v>
      </c>
      <c r="E13" s="31" t="s">
        <v>125</v>
      </c>
      <c r="F13" s="31" t="s">
        <v>125</v>
      </c>
      <c r="G13" s="31" t="s">
        <v>125</v>
      </c>
      <c r="H13" s="31" t="s">
        <v>125</v>
      </c>
      <c r="I13" s="31" t="s">
        <v>125</v>
      </c>
      <c r="J13" s="295"/>
      <c r="K13" s="295"/>
      <c r="L13" s="295"/>
      <c r="M13" s="295"/>
      <c r="N13" s="295"/>
      <c r="O13" s="295"/>
      <c r="P13" s="295"/>
      <c r="Q13" s="295"/>
      <c r="R13" s="295"/>
      <c r="S13" s="40"/>
      <c r="T13" s="38"/>
      <c r="U13" s="38"/>
      <c r="V13" s="38"/>
      <c r="W13" s="19"/>
      <c r="X13" s="19"/>
      <c r="Y13" s="19"/>
    </row>
    <row r="14" spans="1:25" ht="73.5" customHeight="1">
      <c r="A14" s="292">
        <v>4.8</v>
      </c>
      <c r="B14" s="324" t="s">
        <v>209</v>
      </c>
      <c r="C14" s="42" t="s">
        <v>205</v>
      </c>
      <c r="D14" s="299" t="s">
        <v>130</v>
      </c>
      <c r="E14" s="298">
        <f>F14+G14+H14+I14+J14+L14+N14</f>
        <v>16538.2</v>
      </c>
      <c r="F14" s="298">
        <v>1835.5</v>
      </c>
      <c r="G14" s="298">
        <v>2197.4</v>
      </c>
      <c r="H14" s="298">
        <v>2322.3</v>
      </c>
      <c r="I14" s="298">
        <v>2514.4</v>
      </c>
      <c r="J14" s="295">
        <v>2556.2</v>
      </c>
      <c r="K14" s="295"/>
      <c r="L14" s="295">
        <v>2556.2</v>
      </c>
      <c r="M14" s="295"/>
      <c r="N14" s="295">
        <v>2556.2</v>
      </c>
      <c r="O14" s="295"/>
      <c r="P14" s="295"/>
      <c r="Q14" s="295"/>
      <c r="R14" s="295"/>
      <c r="S14" s="323"/>
      <c r="T14" s="31"/>
      <c r="U14" s="31"/>
      <c r="V14" s="31"/>
      <c r="W14" s="4"/>
      <c r="X14" s="4"/>
      <c r="Y14" s="19"/>
    </row>
    <row r="15" spans="1:25" ht="1.5" customHeight="1">
      <c r="A15" s="292"/>
      <c r="B15" s="324"/>
      <c r="C15" s="42" t="s">
        <v>210</v>
      </c>
      <c r="D15" s="299"/>
      <c r="E15" s="298"/>
      <c r="F15" s="298"/>
      <c r="G15" s="298"/>
      <c r="H15" s="298"/>
      <c r="I15" s="298"/>
      <c r="J15" s="295"/>
      <c r="K15" s="295"/>
      <c r="L15" s="295"/>
      <c r="M15" s="295"/>
      <c r="N15" s="295"/>
      <c r="O15" s="295"/>
      <c r="P15" s="295"/>
      <c r="Q15" s="295"/>
      <c r="R15" s="295"/>
      <c r="S15" s="323"/>
      <c r="T15" s="31"/>
      <c r="U15" s="31"/>
      <c r="V15" s="31"/>
      <c r="W15" s="4"/>
      <c r="X15" s="4"/>
      <c r="Y15" s="19"/>
    </row>
    <row r="16" spans="1:25" ht="66.75" customHeight="1">
      <c r="A16" s="292">
        <v>4.9</v>
      </c>
      <c r="B16" s="324" t="s">
        <v>211</v>
      </c>
      <c r="C16" s="42" t="s">
        <v>212</v>
      </c>
      <c r="D16" s="299" t="s">
        <v>130</v>
      </c>
      <c r="E16" s="298">
        <f>F16+G16+H16+I16+J16+L16+N16</f>
        <v>23268.600000000002</v>
      </c>
      <c r="F16" s="298">
        <v>3759.5</v>
      </c>
      <c r="G16" s="295">
        <v>3526.4</v>
      </c>
      <c r="H16" s="295">
        <v>3170.5</v>
      </c>
      <c r="I16" s="298">
        <v>3128.5</v>
      </c>
      <c r="J16" s="295">
        <v>3227.9</v>
      </c>
      <c r="K16" s="295"/>
      <c r="L16" s="295">
        <v>3227.9</v>
      </c>
      <c r="M16" s="295"/>
      <c r="N16" s="295">
        <v>3227.9</v>
      </c>
      <c r="O16" s="295"/>
      <c r="P16" s="295"/>
      <c r="Q16" s="295"/>
      <c r="R16" s="295"/>
      <c r="S16" s="323"/>
      <c r="T16" s="356"/>
      <c r="U16" s="356"/>
      <c r="V16" s="356"/>
      <c r="W16" s="356"/>
      <c r="X16" s="356"/>
      <c r="Y16" s="356"/>
    </row>
    <row r="17" spans="1:25" ht="3.75" customHeight="1">
      <c r="A17" s="292"/>
      <c r="B17" s="324"/>
      <c r="C17" s="42" t="s">
        <v>210</v>
      </c>
      <c r="D17" s="299"/>
      <c r="E17" s="298"/>
      <c r="F17" s="298"/>
      <c r="G17" s="295"/>
      <c r="H17" s="295"/>
      <c r="I17" s="298"/>
      <c r="J17" s="295"/>
      <c r="K17" s="295"/>
      <c r="L17" s="295"/>
      <c r="M17" s="295"/>
      <c r="N17" s="295"/>
      <c r="O17" s="295"/>
      <c r="P17" s="295"/>
      <c r="Q17" s="295"/>
      <c r="R17" s="295"/>
      <c r="S17" s="323"/>
      <c r="T17" s="297"/>
      <c r="U17" s="297"/>
      <c r="V17" s="297"/>
      <c r="W17" s="297"/>
      <c r="X17" s="297"/>
      <c r="Y17" s="297"/>
    </row>
    <row r="18" spans="1:25" ht="55.5" customHeight="1" hidden="1">
      <c r="A18" s="292">
        <v>4.1</v>
      </c>
      <c r="B18" s="324" t="s">
        <v>213</v>
      </c>
      <c r="C18" s="329" t="s">
        <v>205</v>
      </c>
      <c r="D18" s="295" t="s">
        <v>125</v>
      </c>
      <c r="E18" s="295" t="s">
        <v>125</v>
      </c>
      <c r="F18" s="295" t="s">
        <v>125</v>
      </c>
      <c r="G18" s="295" t="s">
        <v>125</v>
      </c>
      <c r="H18" s="295" t="s">
        <v>125</v>
      </c>
      <c r="I18" s="295" t="s">
        <v>125</v>
      </c>
      <c r="J18" s="295"/>
      <c r="K18" s="295"/>
      <c r="L18" s="295"/>
      <c r="M18" s="295"/>
      <c r="N18" s="295"/>
      <c r="O18" s="295"/>
      <c r="P18" s="295"/>
      <c r="Q18" s="295"/>
      <c r="R18" s="295"/>
      <c r="S18" s="323"/>
      <c r="T18" s="19"/>
      <c r="U18" s="19"/>
      <c r="V18" s="19"/>
      <c r="W18" s="19"/>
      <c r="X18" s="19"/>
      <c r="Y18" s="19"/>
    </row>
    <row r="19" spans="1:25" ht="13.5" customHeight="1" hidden="1">
      <c r="A19" s="292"/>
      <c r="B19" s="324"/>
      <c r="C19" s="329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323"/>
      <c r="T19" s="19"/>
      <c r="U19" s="19"/>
      <c r="V19" s="19"/>
      <c r="W19" s="19"/>
      <c r="X19" s="19"/>
      <c r="Y19" s="19"/>
    </row>
    <row r="20" spans="1:25" ht="65.25" customHeight="1">
      <c r="A20" s="292"/>
      <c r="B20" s="324"/>
      <c r="C20" s="329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323"/>
      <c r="T20" s="38"/>
      <c r="U20" s="38"/>
      <c r="V20" s="38"/>
      <c r="W20" s="38"/>
      <c r="X20" s="38"/>
      <c r="Y20" s="38"/>
    </row>
    <row r="21" spans="1:25" ht="55.5" customHeight="1">
      <c r="A21" s="292">
        <v>4.11</v>
      </c>
      <c r="B21" s="324" t="s">
        <v>214</v>
      </c>
      <c r="C21" s="295" t="s">
        <v>205</v>
      </c>
      <c r="D21" s="295" t="s">
        <v>125</v>
      </c>
      <c r="E21" s="295" t="s">
        <v>125</v>
      </c>
      <c r="F21" s="295" t="s">
        <v>125</v>
      </c>
      <c r="G21" s="295" t="s">
        <v>125</v>
      </c>
      <c r="H21" s="295" t="s">
        <v>125</v>
      </c>
      <c r="I21" s="295" t="s">
        <v>125</v>
      </c>
      <c r="J21" s="295"/>
      <c r="K21" s="295"/>
      <c r="L21" s="295"/>
      <c r="M21" s="295"/>
      <c r="N21" s="295"/>
      <c r="O21" s="295"/>
      <c r="P21" s="295"/>
      <c r="Q21" s="295"/>
      <c r="R21" s="295"/>
      <c r="S21" s="323"/>
      <c r="T21" s="356"/>
      <c r="U21" s="356"/>
      <c r="V21" s="356"/>
      <c r="W21" s="356"/>
      <c r="X21" s="356"/>
      <c r="Y21" s="356"/>
    </row>
    <row r="22" spans="1:25" ht="12.75">
      <c r="A22" s="292"/>
      <c r="B22" s="324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323"/>
      <c r="T22" s="297"/>
      <c r="U22" s="297"/>
      <c r="V22" s="297"/>
      <c r="W22" s="297"/>
      <c r="X22" s="297"/>
      <c r="Y22" s="297"/>
    </row>
    <row r="23" spans="1:25" ht="47.25" customHeight="1">
      <c r="A23" s="292">
        <v>4.12</v>
      </c>
      <c r="B23" s="324" t="s">
        <v>215</v>
      </c>
      <c r="C23" s="295" t="s">
        <v>205</v>
      </c>
      <c r="D23" s="295" t="s">
        <v>125</v>
      </c>
      <c r="E23" s="295" t="s">
        <v>125</v>
      </c>
      <c r="F23" s="295" t="s">
        <v>125</v>
      </c>
      <c r="G23" s="295" t="s">
        <v>125</v>
      </c>
      <c r="H23" s="295" t="s">
        <v>125</v>
      </c>
      <c r="I23" s="295" t="s">
        <v>125</v>
      </c>
      <c r="J23" s="295"/>
      <c r="K23" s="295"/>
      <c r="L23" s="295"/>
      <c r="M23" s="295"/>
      <c r="N23" s="295"/>
      <c r="O23" s="295"/>
      <c r="P23" s="295"/>
      <c r="Q23" s="295"/>
      <c r="R23" s="295"/>
      <c r="S23" s="323"/>
      <c r="T23" s="356"/>
      <c r="U23" s="356"/>
      <c r="V23" s="356"/>
      <c r="W23" s="356"/>
      <c r="X23" s="356"/>
      <c r="Y23" s="356"/>
    </row>
    <row r="24" spans="1:25" ht="13.5" customHeight="1">
      <c r="A24" s="292"/>
      <c r="B24" s="324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323"/>
      <c r="T24" s="297"/>
      <c r="U24" s="297"/>
      <c r="V24" s="297"/>
      <c r="W24" s="297"/>
      <c r="X24" s="297"/>
      <c r="Y24" s="297"/>
    </row>
    <row r="25" spans="1:25" ht="62.25" customHeight="1">
      <c r="A25" s="292">
        <v>4.13</v>
      </c>
      <c r="B25" s="324" t="s">
        <v>216</v>
      </c>
      <c r="C25" s="295" t="s">
        <v>205</v>
      </c>
      <c r="D25" s="295" t="s">
        <v>125</v>
      </c>
      <c r="E25" s="295" t="s">
        <v>125</v>
      </c>
      <c r="F25" s="295" t="s">
        <v>125</v>
      </c>
      <c r="G25" s="295" t="s">
        <v>125</v>
      </c>
      <c r="H25" s="295" t="s">
        <v>125</v>
      </c>
      <c r="I25" s="295" t="s">
        <v>125</v>
      </c>
      <c r="J25" s="295"/>
      <c r="K25" s="295"/>
      <c r="L25" s="295"/>
      <c r="M25" s="295"/>
      <c r="N25" s="295"/>
      <c r="O25" s="295"/>
      <c r="P25" s="295"/>
      <c r="Q25" s="295"/>
      <c r="R25" s="295"/>
      <c r="S25" s="323"/>
      <c r="T25" s="356"/>
      <c r="U25" s="356"/>
      <c r="V25" s="356"/>
      <c r="W25" s="356"/>
      <c r="X25" s="356"/>
      <c r="Y25" s="356"/>
    </row>
    <row r="26" spans="1:25" ht="36.75" customHeight="1" hidden="1" thickBot="1">
      <c r="A26" s="292"/>
      <c r="B26" s="324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323"/>
      <c r="T26" s="297"/>
      <c r="U26" s="297"/>
      <c r="V26" s="297"/>
      <c r="W26" s="297"/>
      <c r="X26" s="297"/>
      <c r="Y26" s="297"/>
    </row>
    <row r="27" spans="1:25" ht="54" customHeight="1">
      <c r="A27" s="77">
        <v>4.14</v>
      </c>
      <c r="B27" s="235" t="s">
        <v>217</v>
      </c>
      <c r="C27" s="31"/>
      <c r="D27" s="42" t="s">
        <v>122</v>
      </c>
      <c r="E27" s="237">
        <f>F27+G27+H27+I27</f>
        <v>592.7</v>
      </c>
      <c r="F27" s="237">
        <v>298.7</v>
      </c>
      <c r="G27" s="237">
        <v>294</v>
      </c>
      <c r="H27" s="237">
        <v>0</v>
      </c>
      <c r="I27" s="237">
        <v>0</v>
      </c>
      <c r="J27" s="350">
        <v>0</v>
      </c>
      <c r="K27" s="350"/>
      <c r="L27" s="350">
        <v>0</v>
      </c>
      <c r="M27" s="350"/>
      <c r="N27" s="350">
        <v>0</v>
      </c>
      <c r="O27" s="350"/>
      <c r="P27" s="295"/>
      <c r="Q27" s="295"/>
      <c r="R27" s="295"/>
      <c r="S27" s="40"/>
      <c r="T27" s="38"/>
      <c r="U27" s="38"/>
      <c r="V27" s="38"/>
      <c r="W27" s="38"/>
      <c r="X27" s="38"/>
      <c r="Y27" s="38"/>
    </row>
    <row r="28" spans="1:25" ht="12.75" customHeight="1">
      <c r="A28" s="302" t="s">
        <v>153</v>
      </c>
      <c r="B28" s="302"/>
      <c r="C28" s="302"/>
      <c r="D28" s="42" t="s">
        <v>218</v>
      </c>
      <c r="E28" s="350">
        <f>F28+G28+H28+I28+J28+L28</f>
        <v>34615.399999999994</v>
      </c>
      <c r="F28" s="350">
        <v>5893.7</v>
      </c>
      <c r="G28" s="350">
        <v>6017.8</v>
      </c>
      <c r="H28" s="350">
        <v>5492.8</v>
      </c>
      <c r="I28" s="350">
        <f>I14+I16</f>
        <v>5642.9</v>
      </c>
      <c r="J28" s="350">
        <f>J14+J16</f>
        <v>5784.1</v>
      </c>
      <c r="K28" s="350"/>
      <c r="L28" s="350">
        <f>L14+L16</f>
        <v>5784.1</v>
      </c>
      <c r="M28" s="350"/>
      <c r="N28" s="350">
        <f>N14+N16</f>
        <v>5784.1</v>
      </c>
      <c r="O28" s="350"/>
      <c r="P28" s="295"/>
      <c r="Q28" s="295"/>
      <c r="R28" s="295"/>
      <c r="S28" s="323"/>
      <c r="T28" s="356"/>
      <c r="U28" s="356"/>
      <c r="V28" s="356"/>
      <c r="W28" s="356"/>
      <c r="X28" s="356"/>
      <c r="Y28" s="356"/>
    </row>
    <row r="29" spans="1:25" ht="27" customHeight="1">
      <c r="A29" s="302"/>
      <c r="B29" s="302"/>
      <c r="C29" s="302"/>
      <c r="D29" s="239" t="s">
        <v>130</v>
      </c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295"/>
      <c r="Q29" s="295"/>
      <c r="R29" s="295"/>
      <c r="S29" s="323"/>
      <c r="T29" s="297"/>
      <c r="U29" s="297"/>
      <c r="V29" s="297"/>
      <c r="W29" s="297"/>
      <c r="X29" s="297"/>
      <c r="Y29" s="297"/>
    </row>
    <row r="30" spans="1:25" s="19" customFormat="1" ht="39.75" customHeight="1">
      <c r="A30" s="302" t="s">
        <v>219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295">
        <v>100</v>
      </c>
      <c r="U30" s="295">
        <v>100</v>
      </c>
      <c r="V30" s="295">
        <v>100</v>
      </c>
      <c r="W30" s="295">
        <v>100</v>
      </c>
      <c r="X30" s="295">
        <v>100</v>
      </c>
      <c r="Y30" s="297">
        <v>100</v>
      </c>
    </row>
    <row r="31" spans="1:25" s="19" customFormat="1" ht="89.25" customHeight="1">
      <c r="A31" s="77">
        <v>4.14</v>
      </c>
      <c r="B31" s="235" t="s">
        <v>220</v>
      </c>
      <c r="C31" s="31" t="s">
        <v>105</v>
      </c>
      <c r="D31" s="31" t="s">
        <v>105</v>
      </c>
      <c r="E31" s="31" t="s">
        <v>105</v>
      </c>
      <c r="F31" s="31" t="s">
        <v>105</v>
      </c>
      <c r="G31" s="31" t="s">
        <v>105</v>
      </c>
      <c r="H31" s="31" t="s">
        <v>105</v>
      </c>
      <c r="I31" s="31" t="s">
        <v>125</v>
      </c>
      <c r="J31" s="295"/>
      <c r="K31" s="295"/>
      <c r="L31" s="295"/>
      <c r="M31" s="295"/>
      <c r="N31" s="295"/>
      <c r="O31" s="295"/>
      <c r="P31" s="295">
        <v>100</v>
      </c>
      <c r="Q31" s="295"/>
      <c r="R31" s="295"/>
      <c r="S31" s="295"/>
      <c r="T31" s="295"/>
      <c r="U31" s="295"/>
      <c r="V31" s="295"/>
      <c r="W31" s="295"/>
      <c r="X31" s="295"/>
      <c r="Y31" s="297"/>
    </row>
    <row r="32" spans="1:25" s="19" customFormat="1" ht="22.5" customHeight="1">
      <c r="A32" s="292">
        <v>4.15</v>
      </c>
      <c r="B32" s="324" t="s">
        <v>221</v>
      </c>
      <c r="C32" s="298" t="s">
        <v>146</v>
      </c>
      <c r="D32" s="295" t="s">
        <v>125</v>
      </c>
      <c r="E32" s="295" t="s">
        <v>125</v>
      </c>
      <c r="F32" s="295" t="s">
        <v>125</v>
      </c>
      <c r="G32" s="295" t="s">
        <v>125</v>
      </c>
      <c r="H32" s="295" t="s">
        <v>125</v>
      </c>
      <c r="I32" s="295" t="s">
        <v>125</v>
      </c>
      <c r="J32" s="295"/>
      <c r="K32" s="295"/>
      <c r="L32" s="295"/>
      <c r="M32" s="295"/>
      <c r="N32" s="295"/>
      <c r="O32" s="295"/>
      <c r="P32" s="292"/>
      <c r="Q32" s="37"/>
      <c r="R32" s="37"/>
      <c r="S32" s="37"/>
      <c r="T32" s="295"/>
      <c r="U32" s="295"/>
      <c r="V32" s="295"/>
      <c r="W32" s="295"/>
      <c r="X32" s="295"/>
      <c r="Y32" s="297"/>
    </row>
    <row r="33" spans="1:25" s="19" customFormat="1" ht="23.25" customHeight="1">
      <c r="A33" s="292"/>
      <c r="B33" s="324"/>
      <c r="C33" s="298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2"/>
      <c r="Q33" s="37"/>
      <c r="R33" s="37"/>
      <c r="S33" s="37"/>
      <c r="T33" s="295"/>
      <c r="U33" s="295"/>
      <c r="V33" s="295"/>
      <c r="W33" s="295"/>
      <c r="X33" s="295"/>
      <c r="Y33" s="297"/>
    </row>
    <row r="34" spans="1:24" s="19" customFormat="1" ht="97.5" customHeight="1">
      <c r="A34" s="292">
        <v>4.16</v>
      </c>
      <c r="B34" s="324" t="s">
        <v>222</v>
      </c>
      <c r="C34" s="203" t="s">
        <v>223</v>
      </c>
      <c r="D34" s="295" t="s">
        <v>125</v>
      </c>
      <c r="E34" s="295" t="s">
        <v>125</v>
      </c>
      <c r="F34" s="295" t="s">
        <v>125</v>
      </c>
      <c r="G34" s="295" t="s">
        <v>125</v>
      </c>
      <c r="H34" s="295" t="s">
        <v>125</v>
      </c>
      <c r="I34" s="295" t="s">
        <v>125</v>
      </c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4"/>
      <c r="X34" s="4"/>
    </row>
    <row r="35" spans="1:24" s="19" customFormat="1" ht="14.25" customHeight="1" hidden="1" thickBot="1">
      <c r="A35" s="292"/>
      <c r="B35" s="324"/>
      <c r="C35" s="203" t="s">
        <v>224</v>
      </c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4"/>
      <c r="X35" s="4"/>
    </row>
    <row r="36" spans="1:24" s="19" customFormat="1" ht="15.75" customHeight="1" hidden="1" thickBot="1">
      <c r="A36" s="292"/>
      <c r="B36" s="324"/>
      <c r="C36" s="203" t="s">
        <v>225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31"/>
      <c r="U36" s="31"/>
      <c r="V36" s="31"/>
      <c r="W36" s="295"/>
      <c r="X36" s="295"/>
    </row>
    <row r="37" spans="1:24" s="19" customFormat="1" ht="14.25" customHeight="1" hidden="1" thickBot="1">
      <c r="A37" s="292"/>
      <c r="B37" s="324"/>
      <c r="C37" s="203" t="s">
        <v>196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8"/>
      <c r="U37" s="298"/>
      <c r="V37" s="299"/>
      <c r="W37" s="295"/>
      <c r="X37" s="295"/>
    </row>
    <row r="38" spans="1:24" s="19" customFormat="1" ht="409.5" customHeight="1" hidden="1">
      <c r="A38" s="292">
        <v>4.17</v>
      </c>
      <c r="B38" s="325" t="s">
        <v>226</v>
      </c>
      <c r="C38" s="241" t="s">
        <v>212</v>
      </c>
      <c r="D38" s="292" t="s">
        <v>125</v>
      </c>
      <c r="E38" s="292" t="s">
        <v>125</v>
      </c>
      <c r="F38" s="292" t="s">
        <v>125</v>
      </c>
      <c r="G38" s="292" t="s">
        <v>125</v>
      </c>
      <c r="H38" s="292" t="s">
        <v>125</v>
      </c>
      <c r="I38" s="292" t="s">
        <v>125</v>
      </c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8"/>
      <c r="U38" s="298"/>
      <c r="V38" s="299"/>
      <c r="W38" s="295"/>
      <c r="X38" s="295"/>
    </row>
    <row r="39" spans="1:24" s="19" customFormat="1" ht="98.25" customHeight="1">
      <c r="A39" s="292"/>
      <c r="B39" s="325"/>
      <c r="C39" s="241" t="s">
        <v>146</v>
      </c>
      <c r="D39" s="292"/>
      <c r="E39" s="292"/>
      <c r="F39" s="292"/>
      <c r="G39" s="292"/>
      <c r="H39" s="292"/>
      <c r="I39" s="292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38"/>
      <c r="U39" s="38"/>
      <c r="V39" s="38"/>
      <c r="W39" s="38"/>
      <c r="X39" s="38"/>
    </row>
    <row r="40" spans="1:25" s="19" customFormat="1" ht="112.5" customHeight="1">
      <c r="A40" s="292">
        <v>4.18</v>
      </c>
      <c r="B40" s="325" t="s">
        <v>227</v>
      </c>
      <c r="C40" s="42" t="s">
        <v>212</v>
      </c>
      <c r="D40" s="299" t="s">
        <v>130</v>
      </c>
      <c r="E40" s="295">
        <f>F40+G40+H40+I40+J40+L40+N40</f>
        <v>622.4</v>
      </c>
      <c r="F40" s="295">
        <v>193.2</v>
      </c>
      <c r="G40" s="295">
        <v>206.6</v>
      </c>
      <c r="H40" s="295">
        <v>219.5</v>
      </c>
      <c r="I40" s="295">
        <v>3.1</v>
      </c>
      <c r="J40" s="295">
        <v>0</v>
      </c>
      <c r="K40" s="295"/>
      <c r="L40" s="295">
        <v>0</v>
      </c>
      <c r="M40" s="295"/>
      <c r="N40" s="295">
        <v>0</v>
      </c>
      <c r="O40" s="295"/>
      <c r="P40" s="295"/>
      <c r="Q40" s="295"/>
      <c r="R40" s="295"/>
      <c r="S40" s="295"/>
      <c r="T40" s="356"/>
      <c r="U40" s="356"/>
      <c r="V40" s="356"/>
      <c r="W40" s="356"/>
      <c r="X40" s="356"/>
      <c r="Y40" s="297"/>
    </row>
    <row r="41" spans="1:25" s="19" customFormat="1" ht="18" customHeight="1">
      <c r="A41" s="292"/>
      <c r="B41" s="325"/>
      <c r="C41" s="42" t="s">
        <v>210</v>
      </c>
      <c r="D41" s="299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7"/>
      <c r="U41" s="297"/>
      <c r="V41" s="297"/>
      <c r="W41" s="297"/>
      <c r="X41" s="297"/>
      <c r="Y41" s="297"/>
    </row>
    <row r="42" spans="1:25" s="19" customFormat="1" ht="25.5" customHeight="1">
      <c r="A42" s="302" t="s">
        <v>163</v>
      </c>
      <c r="B42" s="302"/>
      <c r="C42" s="302"/>
      <c r="D42" s="42" t="s">
        <v>178</v>
      </c>
      <c r="E42" s="298">
        <f>F42+G42+H42+I42+J42+L42+N42</f>
        <v>622.4</v>
      </c>
      <c r="F42" s="298">
        <f>F40</f>
        <v>193.2</v>
      </c>
      <c r="G42" s="298">
        <f>G40</f>
        <v>206.6</v>
      </c>
      <c r="H42" s="298">
        <f>H40</f>
        <v>219.5</v>
      </c>
      <c r="I42" s="298">
        <f>I40</f>
        <v>3.1</v>
      </c>
      <c r="J42" s="295">
        <f>J40</f>
        <v>0</v>
      </c>
      <c r="K42" s="295"/>
      <c r="L42" s="295">
        <f>L40</f>
        <v>0</v>
      </c>
      <c r="M42" s="295"/>
      <c r="N42" s="295">
        <f>N40</f>
        <v>0</v>
      </c>
      <c r="O42" s="295"/>
      <c r="P42" s="295"/>
      <c r="Q42" s="295"/>
      <c r="R42" s="295"/>
      <c r="S42" s="295"/>
      <c r="T42" s="356"/>
      <c r="U42" s="356"/>
      <c r="V42" s="356"/>
      <c r="W42" s="356"/>
      <c r="X42" s="297"/>
      <c r="Y42" s="297"/>
    </row>
    <row r="43" spans="1:25" s="19" customFormat="1" ht="26.25" customHeight="1">
      <c r="A43" s="302"/>
      <c r="B43" s="302"/>
      <c r="C43" s="302"/>
      <c r="D43" s="42" t="s">
        <v>130</v>
      </c>
      <c r="E43" s="298"/>
      <c r="F43" s="298"/>
      <c r="G43" s="298"/>
      <c r="H43" s="298"/>
      <c r="I43" s="298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7"/>
      <c r="U43" s="297"/>
      <c r="V43" s="297"/>
      <c r="W43" s="297"/>
      <c r="X43" s="297"/>
      <c r="Y43" s="297"/>
    </row>
    <row r="44" spans="1:19" s="19" customFormat="1" ht="31.5" customHeight="1">
      <c r="A44" s="302" t="s">
        <v>228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23"/>
      <c r="R44" s="323"/>
      <c r="S44" s="323"/>
    </row>
    <row r="45" spans="1:25" s="19" customFormat="1" ht="50.25" customHeight="1">
      <c r="A45" s="292">
        <v>4.19</v>
      </c>
      <c r="B45" s="325" t="s">
        <v>229</v>
      </c>
      <c r="C45" s="295" t="s">
        <v>194</v>
      </c>
      <c r="D45" s="295" t="s">
        <v>194</v>
      </c>
      <c r="E45" s="295" t="s">
        <v>194</v>
      </c>
      <c r="F45" s="295" t="s">
        <v>194</v>
      </c>
      <c r="G45" s="295" t="s">
        <v>194</v>
      </c>
      <c r="H45" s="295" t="s">
        <v>194</v>
      </c>
      <c r="I45" s="295" t="s">
        <v>194</v>
      </c>
      <c r="J45" s="295"/>
      <c r="K45" s="295"/>
      <c r="L45" s="295"/>
      <c r="M45" s="295"/>
      <c r="N45" s="295"/>
      <c r="O45" s="295"/>
      <c r="P45" s="295">
        <v>5</v>
      </c>
      <c r="Q45" s="295"/>
      <c r="R45" s="323"/>
      <c r="S45" s="323"/>
      <c r="T45" s="297">
        <v>5</v>
      </c>
      <c r="U45" s="297">
        <v>4</v>
      </c>
      <c r="V45" s="297">
        <v>9</v>
      </c>
      <c r="W45" s="297">
        <v>5</v>
      </c>
      <c r="X45" s="297">
        <v>5</v>
      </c>
      <c r="Y45" s="297">
        <v>5</v>
      </c>
    </row>
    <row r="46" spans="1:25" s="19" customFormat="1" ht="12.75" hidden="1">
      <c r="A46" s="292"/>
      <c r="B46" s="32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323"/>
      <c r="S46" s="323"/>
      <c r="T46" s="297"/>
      <c r="U46" s="297"/>
      <c r="V46" s="297"/>
      <c r="W46" s="297"/>
      <c r="X46" s="297"/>
      <c r="Y46" s="297"/>
    </row>
    <row r="47" spans="1:25" s="19" customFormat="1" ht="49.5" customHeight="1">
      <c r="A47" s="292">
        <v>4.2</v>
      </c>
      <c r="B47" s="325" t="s">
        <v>230</v>
      </c>
      <c r="C47" s="42" t="s">
        <v>212</v>
      </c>
      <c r="D47" s="299" t="s">
        <v>130</v>
      </c>
      <c r="E47" s="301">
        <f>E49</f>
        <v>21697.3</v>
      </c>
      <c r="F47" s="301">
        <v>0</v>
      </c>
      <c r="G47" s="301">
        <v>0</v>
      </c>
      <c r="H47" s="301">
        <v>3945</v>
      </c>
      <c r="I47" s="301">
        <v>986.3</v>
      </c>
      <c r="J47" s="301">
        <v>5917.4</v>
      </c>
      <c r="K47" s="301"/>
      <c r="L47" s="301">
        <v>7889.9</v>
      </c>
      <c r="M47" s="301"/>
      <c r="N47" s="312">
        <v>2958.7</v>
      </c>
      <c r="O47" s="312"/>
      <c r="P47" s="295">
        <v>5</v>
      </c>
      <c r="Q47" s="295"/>
      <c r="R47" s="323"/>
      <c r="S47" s="323"/>
      <c r="T47" s="297">
        <v>5</v>
      </c>
      <c r="U47" s="297">
        <v>4</v>
      </c>
      <c r="V47" s="297">
        <v>9</v>
      </c>
      <c r="W47" s="297">
        <v>5</v>
      </c>
      <c r="X47" s="297">
        <v>5</v>
      </c>
      <c r="Y47" s="297">
        <v>5</v>
      </c>
    </row>
    <row r="48" spans="1:25" s="19" customFormat="1" ht="19.5" customHeight="1">
      <c r="A48" s="292"/>
      <c r="B48" s="325"/>
      <c r="C48" s="42" t="s">
        <v>210</v>
      </c>
      <c r="D48" s="299"/>
      <c r="E48" s="301"/>
      <c r="F48" s="301"/>
      <c r="G48" s="301"/>
      <c r="H48" s="301"/>
      <c r="I48" s="301"/>
      <c r="J48" s="301"/>
      <c r="K48" s="301"/>
      <c r="L48" s="301"/>
      <c r="M48" s="301"/>
      <c r="N48" s="312"/>
      <c r="O48" s="312"/>
      <c r="P48" s="295"/>
      <c r="Q48" s="295"/>
      <c r="R48" s="323"/>
      <c r="S48" s="323"/>
      <c r="T48" s="297"/>
      <c r="U48" s="297"/>
      <c r="V48" s="297"/>
      <c r="W48" s="297"/>
      <c r="X48" s="297"/>
      <c r="Y48" s="297"/>
    </row>
    <row r="49" spans="1:25" s="19" customFormat="1" ht="12.75" customHeight="1">
      <c r="A49" s="302" t="s">
        <v>169</v>
      </c>
      <c r="B49" s="302"/>
      <c r="C49" s="302"/>
      <c r="D49" s="42" t="s">
        <v>231</v>
      </c>
      <c r="E49" s="301">
        <f>F49+G49+H49+I49+J49+L49+N49</f>
        <v>21697.3</v>
      </c>
      <c r="F49" s="301">
        <f aca="true" t="shared" si="0" ref="F49:M49">F47</f>
        <v>0</v>
      </c>
      <c r="G49" s="301">
        <f t="shared" si="0"/>
        <v>0</v>
      </c>
      <c r="H49" s="301">
        <f t="shared" si="0"/>
        <v>3945</v>
      </c>
      <c r="I49" s="301">
        <f t="shared" si="0"/>
        <v>986.3</v>
      </c>
      <c r="J49" s="301">
        <f t="shared" si="0"/>
        <v>5917.4</v>
      </c>
      <c r="K49" s="301">
        <f t="shared" si="0"/>
        <v>0</v>
      </c>
      <c r="L49" s="301">
        <f t="shared" si="0"/>
        <v>7889.9</v>
      </c>
      <c r="M49" s="301">
        <f t="shared" si="0"/>
        <v>0</v>
      </c>
      <c r="N49" s="312">
        <f>N47</f>
        <v>2958.7</v>
      </c>
      <c r="O49" s="243"/>
      <c r="P49" s="295"/>
      <c r="Q49" s="295"/>
      <c r="R49" s="323"/>
      <c r="S49" s="323"/>
      <c r="T49" s="297"/>
      <c r="U49" s="297"/>
      <c r="V49" s="297"/>
      <c r="W49" s="297"/>
      <c r="X49" s="297"/>
      <c r="Y49" s="297"/>
    </row>
    <row r="50" spans="1:25" s="19" customFormat="1" ht="14.25" customHeight="1">
      <c r="A50" s="302"/>
      <c r="B50" s="302"/>
      <c r="C50" s="302"/>
      <c r="D50" s="42" t="s">
        <v>130</v>
      </c>
      <c r="E50" s="301"/>
      <c r="F50" s="301"/>
      <c r="G50" s="301"/>
      <c r="H50" s="301"/>
      <c r="I50" s="301"/>
      <c r="J50" s="301"/>
      <c r="K50" s="301"/>
      <c r="L50" s="301"/>
      <c r="M50" s="301"/>
      <c r="N50" s="312"/>
      <c r="O50" s="243"/>
      <c r="P50" s="295"/>
      <c r="Q50" s="295"/>
      <c r="R50" s="323"/>
      <c r="S50" s="323"/>
      <c r="T50" s="297"/>
      <c r="U50" s="297"/>
      <c r="V50" s="297"/>
      <c r="W50" s="297"/>
      <c r="X50" s="297"/>
      <c r="Y50" s="297"/>
    </row>
    <row r="51" spans="1:25" s="19" customFormat="1" ht="13.5" customHeight="1">
      <c r="A51" s="302"/>
      <c r="B51" s="302"/>
      <c r="C51" s="302"/>
      <c r="D51" s="244"/>
      <c r="E51" s="301"/>
      <c r="F51" s="301"/>
      <c r="G51" s="301"/>
      <c r="H51" s="301"/>
      <c r="I51" s="301"/>
      <c r="J51" s="301"/>
      <c r="K51" s="301"/>
      <c r="L51" s="301"/>
      <c r="M51" s="301"/>
      <c r="N51" s="312"/>
      <c r="O51" s="243"/>
      <c r="P51" s="295"/>
      <c r="Q51" s="295"/>
      <c r="R51" s="323"/>
      <c r="S51" s="323"/>
      <c r="T51" s="297"/>
      <c r="U51" s="297"/>
      <c r="V51" s="297"/>
      <c r="W51" s="297"/>
      <c r="X51" s="297"/>
      <c r="Y51" s="297"/>
    </row>
    <row r="52" spans="1:19" s="19" customFormat="1" ht="31.5" customHeight="1">
      <c r="A52" s="302" t="s">
        <v>232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23"/>
      <c r="S52" s="323"/>
    </row>
    <row r="53" spans="1:25" s="19" customFormat="1" ht="39.75" customHeight="1">
      <c r="A53" s="292">
        <v>4.21</v>
      </c>
      <c r="B53" s="324" t="s">
        <v>233</v>
      </c>
      <c r="C53" s="295" t="s">
        <v>105</v>
      </c>
      <c r="D53" s="295" t="s">
        <v>105</v>
      </c>
      <c r="E53" s="295" t="s">
        <v>105</v>
      </c>
      <c r="F53" s="295" t="s">
        <v>105</v>
      </c>
      <c r="G53" s="295" t="s">
        <v>105</v>
      </c>
      <c r="H53" s="295" t="s">
        <v>105</v>
      </c>
      <c r="I53" s="295" t="s">
        <v>105</v>
      </c>
      <c r="J53" s="295"/>
      <c r="K53" s="295"/>
      <c r="L53" s="295"/>
      <c r="M53" s="295"/>
      <c r="N53" s="295"/>
      <c r="O53" s="292" t="s">
        <v>135</v>
      </c>
      <c r="P53" s="292"/>
      <c r="Q53" s="292"/>
      <c r="R53" s="323"/>
      <c r="S53" s="323"/>
      <c r="T53" s="356" t="s">
        <v>135</v>
      </c>
      <c r="U53" s="356" t="s">
        <v>135</v>
      </c>
      <c r="V53" s="356" t="s">
        <v>135</v>
      </c>
      <c r="W53" s="356" t="s">
        <v>135</v>
      </c>
      <c r="X53" s="356" t="s">
        <v>135</v>
      </c>
      <c r="Y53" s="356" t="s">
        <v>135</v>
      </c>
    </row>
    <row r="54" spans="1:25" s="19" customFormat="1" ht="12.75">
      <c r="A54" s="292"/>
      <c r="B54" s="324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2"/>
      <c r="P54" s="292"/>
      <c r="Q54" s="292"/>
      <c r="R54" s="323"/>
      <c r="S54" s="323"/>
      <c r="T54" s="297"/>
      <c r="U54" s="297"/>
      <c r="V54" s="297"/>
      <c r="W54" s="297"/>
      <c r="X54" s="297"/>
      <c r="Y54" s="297"/>
    </row>
    <row r="55" spans="1:25" s="19" customFormat="1" ht="33.75" customHeight="1">
      <c r="A55" s="292"/>
      <c r="B55" s="324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2"/>
      <c r="P55" s="292"/>
      <c r="Q55" s="292"/>
      <c r="R55" s="323"/>
      <c r="S55" s="323"/>
      <c r="T55" s="297"/>
      <c r="U55" s="297"/>
      <c r="V55" s="297"/>
      <c r="W55" s="297"/>
      <c r="X55" s="297"/>
      <c r="Y55" s="297"/>
    </row>
    <row r="56" spans="1:19" s="19" customFormat="1" ht="25.5" customHeight="1">
      <c r="A56" s="292">
        <v>4.22</v>
      </c>
      <c r="B56" s="324" t="s">
        <v>234</v>
      </c>
      <c r="C56" s="42" t="s">
        <v>212</v>
      </c>
      <c r="D56" s="299" t="s">
        <v>130</v>
      </c>
      <c r="E56" s="351">
        <f>F56+G56+H56+I56+J56+L56+N56</f>
        <v>6176.799999999999</v>
      </c>
      <c r="F56" s="351">
        <v>739.3</v>
      </c>
      <c r="G56" s="351">
        <v>884.7</v>
      </c>
      <c r="H56" s="351">
        <v>884.7</v>
      </c>
      <c r="I56" s="351">
        <v>884.7</v>
      </c>
      <c r="J56" s="351">
        <v>910.7</v>
      </c>
      <c r="K56" s="351"/>
      <c r="L56" s="351">
        <v>919.2</v>
      </c>
      <c r="M56" s="354">
        <v>743.3</v>
      </c>
      <c r="N56" s="354">
        <v>953.5</v>
      </c>
      <c r="O56" s="295" t="s">
        <v>105</v>
      </c>
      <c r="P56" s="295"/>
      <c r="Q56" s="295"/>
      <c r="R56" s="323"/>
      <c r="S56" s="323"/>
    </row>
    <row r="57" spans="1:19" s="19" customFormat="1" ht="42.75" customHeight="1">
      <c r="A57" s="292"/>
      <c r="B57" s="324"/>
      <c r="C57" s="42" t="s">
        <v>235</v>
      </c>
      <c r="D57" s="299"/>
      <c r="E57" s="351"/>
      <c r="F57" s="351"/>
      <c r="G57" s="351"/>
      <c r="H57" s="351"/>
      <c r="I57" s="351"/>
      <c r="J57" s="351"/>
      <c r="K57" s="351"/>
      <c r="L57" s="351"/>
      <c r="M57" s="354"/>
      <c r="N57" s="354"/>
      <c r="O57" s="295"/>
      <c r="P57" s="295"/>
      <c r="Q57" s="295"/>
      <c r="R57" s="323"/>
      <c r="S57" s="323"/>
    </row>
    <row r="58" spans="1:25" s="19" customFormat="1" ht="12.75" customHeight="1">
      <c r="A58" s="302" t="s">
        <v>177</v>
      </c>
      <c r="B58" s="302"/>
      <c r="C58" s="302"/>
      <c r="D58" s="42" t="s">
        <v>178</v>
      </c>
      <c r="E58" s="351">
        <f aca="true" t="shared" si="1" ref="E58:N58">E56</f>
        <v>6176.799999999999</v>
      </c>
      <c r="F58" s="351">
        <f t="shared" si="1"/>
        <v>739.3</v>
      </c>
      <c r="G58" s="351">
        <f t="shared" si="1"/>
        <v>884.7</v>
      </c>
      <c r="H58" s="351">
        <f t="shared" si="1"/>
        <v>884.7</v>
      </c>
      <c r="I58" s="351">
        <f t="shared" si="1"/>
        <v>884.7</v>
      </c>
      <c r="J58" s="351">
        <f t="shared" si="1"/>
        <v>910.7</v>
      </c>
      <c r="K58" s="351">
        <f t="shared" si="1"/>
        <v>0</v>
      </c>
      <c r="L58" s="351">
        <f t="shared" si="1"/>
        <v>919.2</v>
      </c>
      <c r="M58" s="354">
        <f t="shared" si="1"/>
        <v>743.3</v>
      </c>
      <c r="N58" s="354">
        <f t="shared" si="1"/>
        <v>953.5</v>
      </c>
      <c r="O58" s="295" t="s">
        <v>105</v>
      </c>
      <c r="P58" s="295"/>
      <c r="Q58" s="295"/>
      <c r="R58" s="323"/>
      <c r="S58" s="323"/>
      <c r="T58" s="297"/>
      <c r="U58" s="297"/>
      <c r="V58" s="297"/>
      <c r="W58" s="297"/>
      <c r="X58" s="297"/>
      <c r="Y58" s="297"/>
    </row>
    <row r="59" spans="1:25" s="19" customFormat="1" ht="26.25" customHeight="1">
      <c r="A59" s="302"/>
      <c r="B59" s="302"/>
      <c r="C59" s="302"/>
      <c r="D59" s="42" t="s">
        <v>130</v>
      </c>
      <c r="E59" s="351"/>
      <c r="F59" s="351"/>
      <c r="G59" s="351"/>
      <c r="H59" s="351"/>
      <c r="I59" s="351"/>
      <c r="J59" s="351"/>
      <c r="K59" s="351"/>
      <c r="L59" s="351"/>
      <c r="M59" s="354"/>
      <c r="N59" s="354"/>
      <c r="O59" s="295"/>
      <c r="P59" s="295"/>
      <c r="Q59" s="295"/>
      <c r="R59" s="323"/>
      <c r="S59" s="323"/>
      <c r="T59" s="297"/>
      <c r="U59" s="297"/>
      <c r="V59" s="297"/>
      <c r="W59" s="297"/>
      <c r="X59" s="297"/>
      <c r="Y59" s="297"/>
    </row>
    <row r="60" spans="1:25" s="19" customFormat="1" ht="12.75" customHeight="1">
      <c r="A60" s="293" t="s">
        <v>236</v>
      </c>
      <c r="B60" s="293"/>
      <c r="C60" s="293"/>
      <c r="D60" s="304" t="s">
        <v>178</v>
      </c>
      <c r="E60" s="355">
        <f>E62</f>
        <v>59199.7</v>
      </c>
      <c r="F60" s="352">
        <f>F28+F42+F49+F58</f>
        <v>6826.2</v>
      </c>
      <c r="G60" s="352">
        <f aca="true" t="shared" si="2" ref="G60:N60">G28+G42+G49+G58</f>
        <v>7109.1</v>
      </c>
      <c r="H60" s="352">
        <f t="shared" si="2"/>
        <v>10542</v>
      </c>
      <c r="I60" s="352">
        <f t="shared" si="2"/>
        <v>7517</v>
      </c>
      <c r="J60" s="352">
        <f t="shared" si="2"/>
        <v>12612.2</v>
      </c>
      <c r="K60" s="352">
        <f t="shared" si="2"/>
        <v>0</v>
      </c>
      <c r="L60" s="352">
        <f t="shared" si="2"/>
        <v>14593.2</v>
      </c>
      <c r="M60" s="352">
        <f t="shared" si="2"/>
        <v>743.3</v>
      </c>
      <c r="N60" s="352">
        <f t="shared" si="2"/>
        <v>9696.3</v>
      </c>
      <c r="O60" s="357"/>
      <c r="P60" s="357"/>
      <c r="Q60" s="357"/>
      <c r="R60" s="323"/>
      <c r="S60" s="323"/>
      <c r="T60" s="297"/>
      <c r="U60" s="297"/>
      <c r="V60" s="297"/>
      <c r="W60" s="297"/>
      <c r="X60" s="297"/>
      <c r="Y60" s="297"/>
    </row>
    <row r="61" spans="1:25" s="19" customFormat="1" ht="15.75">
      <c r="A61" s="293"/>
      <c r="B61" s="293"/>
      <c r="C61" s="293"/>
      <c r="D61" s="304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292" t="s">
        <v>105</v>
      </c>
      <c r="P61" s="292"/>
      <c r="Q61" s="292"/>
      <c r="R61" s="323"/>
      <c r="S61" s="323"/>
      <c r="T61" s="297"/>
      <c r="U61" s="297"/>
      <c r="V61" s="297"/>
      <c r="W61" s="297"/>
      <c r="X61" s="297"/>
      <c r="Y61" s="297"/>
    </row>
    <row r="62" spans="1:25" s="19" customFormat="1" ht="12.75" customHeight="1">
      <c r="A62" s="293"/>
      <c r="B62" s="293"/>
      <c r="C62" s="293"/>
      <c r="D62" s="304" t="s">
        <v>130</v>
      </c>
      <c r="E62" s="245">
        <f>F62+G62+H62+I60:I62+J62+L62</f>
        <v>59199.7</v>
      </c>
      <c r="F62" s="246">
        <f aca="true" t="shared" si="3" ref="F62:L62">F56+F49+F42+F28</f>
        <v>6826.2</v>
      </c>
      <c r="G62" s="246">
        <f t="shared" si="3"/>
        <v>7109.1</v>
      </c>
      <c r="H62" s="246">
        <f t="shared" si="3"/>
        <v>10542</v>
      </c>
      <c r="I62" s="246">
        <f t="shared" si="3"/>
        <v>7517</v>
      </c>
      <c r="J62" s="246">
        <f t="shared" si="3"/>
        <v>12612.2</v>
      </c>
      <c r="K62" s="246">
        <f t="shared" si="3"/>
        <v>0</v>
      </c>
      <c r="L62" s="246">
        <f t="shared" si="3"/>
        <v>14593.2</v>
      </c>
      <c r="M62" s="246">
        <f>M60</f>
        <v>743.3</v>
      </c>
      <c r="N62" s="246">
        <f>N56+N49+N42+N28</f>
        <v>9696.3</v>
      </c>
      <c r="O62" s="292" t="s">
        <v>105</v>
      </c>
      <c r="P62" s="292"/>
      <c r="Q62" s="292"/>
      <c r="R62" s="323"/>
      <c r="S62" s="323"/>
      <c r="T62" s="297"/>
      <c r="U62" s="297"/>
      <c r="V62" s="297"/>
      <c r="W62" s="297"/>
      <c r="X62" s="297"/>
      <c r="Y62" s="297"/>
    </row>
    <row r="63" spans="1:25" s="19" customFormat="1" ht="15.75">
      <c r="A63" s="293"/>
      <c r="B63" s="293"/>
      <c r="C63" s="293"/>
      <c r="D63" s="304"/>
      <c r="E63" s="247"/>
      <c r="F63" s="247"/>
      <c r="G63" s="247"/>
      <c r="H63" s="247"/>
      <c r="I63" s="247"/>
      <c r="J63" s="4"/>
      <c r="K63" s="4"/>
      <c r="L63" s="4"/>
      <c r="M63" s="4"/>
      <c r="N63" s="4"/>
      <c r="O63" s="292"/>
      <c r="P63" s="292"/>
      <c r="Q63" s="292"/>
      <c r="R63" s="323"/>
      <c r="S63" s="323"/>
      <c r="T63" s="297"/>
      <c r="U63" s="297"/>
      <c r="V63" s="297"/>
      <c r="W63" s="297"/>
      <c r="X63" s="297"/>
      <c r="Y63" s="297"/>
    </row>
    <row r="67" ht="12.75">
      <c r="E67" s="43">
        <f>E58+E49+E42+E28</f>
        <v>63111.899999999994</v>
      </c>
    </row>
    <row r="68" spans="5:9" ht="12.75">
      <c r="E68" s="43">
        <f>F60+G60+H60+I60+J60+L60</f>
        <v>59199.7</v>
      </c>
      <c r="I68" s="43"/>
    </row>
  </sheetData>
  <sheetProtection/>
  <mergeCells count="432">
    <mergeCell ref="Y62:Y63"/>
    <mergeCell ref="X60:X61"/>
    <mergeCell ref="X62:X63"/>
    <mergeCell ref="Y45:Y46"/>
    <mergeCell ref="Y47:Y48"/>
    <mergeCell ref="Y49:Y51"/>
    <mergeCell ref="Y58:Y59"/>
    <mergeCell ref="Y53:Y55"/>
    <mergeCell ref="Y60:Y61"/>
    <mergeCell ref="U42:U43"/>
    <mergeCell ref="V42:V43"/>
    <mergeCell ref="X40:X41"/>
    <mergeCell ref="Y30:Y31"/>
    <mergeCell ref="Y32:Y33"/>
    <mergeCell ref="Y40:Y41"/>
    <mergeCell ref="Y42:Y43"/>
    <mergeCell ref="Y9:Y10"/>
    <mergeCell ref="Y11:Y12"/>
    <mergeCell ref="Y16:Y17"/>
    <mergeCell ref="Y21:Y22"/>
    <mergeCell ref="W42:W43"/>
    <mergeCell ref="X42:X43"/>
    <mergeCell ref="P32:P33"/>
    <mergeCell ref="U58:U59"/>
    <mergeCell ref="V58:V59"/>
    <mergeCell ref="W58:W59"/>
    <mergeCell ref="U37:U38"/>
    <mergeCell ref="V37:V38"/>
    <mergeCell ref="U32:U33"/>
    <mergeCell ref="T45:T46"/>
    <mergeCell ref="U45:U46"/>
    <mergeCell ref="V45:V46"/>
    <mergeCell ref="Y23:Y24"/>
    <mergeCell ref="Y25:Y26"/>
    <mergeCell ref="Y28:Y29"/>
    <mergeCell ref="O62:Q63"/>
    <mergeCell ref="U60:U61"/>
    <mergeCell ref="V60:V61"/>
    <mergeCell ref="U62:U63"/>
    <mergeCell ref="V62:V63"/>
    <mergeCell ref="R62:S63"/>
    <mergeCell ref="T60:T61"/>
    <mergeCell ref="T62:T63"/>
    <mergeCell ref="O61:Q61"/>
    <mergeCell ref="W60:W61"/>
    <mergeCell ref="W62:W63"/>
    <mergeCell ref="W37:X38"/>
    <mergeCell ref="V47:V48"/>
    <mergeCell ref="W47:W48"/>
    <mergeCell ref="V49:V51"/>
    <mergeCell ref="T37:T38"/>
    <mergeCell ref="X49:X51"/>
    <mergeCell ref="X11:X12"/>
    <mergeCell ref="T58:T59"/>
    <mergeCell ref="T21:T22"/>
    <mergeCell ref="U21:U22"/>
    <mergeCell ref="V21:V22"/>
    <mergeCell ref="V34:V35"/>
    <mergeCell ref="U30:U31"/>
    <mergeCell ref="U23:U24"/>
    <mergeCell ref="T25:T26"/>
    <mergeCell ref="W21:W22"/>
    <mergeCell ref="X21:X22"/>
    <mergeCell ref="W36:X36"/>
    <mergeCell ref="U28:U29"/>
    <mergeCell ref="V23:V24"/>
    <mergeCell ref="V28:V29"/>
    <mergeCell ref="X23:X24"/>
    <mergeCell ref="X32:X33"/>
    <mergeCell ref="W32:W33"/>
    <mergeCell ref="V32:V33"/>
    <mergeCell ref="X28:X29"/>
    <mergeCell ref="T11:T12"/>
    <mergeCell ref="U11:U12"/>
    <mergeCell ref="V11:V12"/>
    <mergeCell ref="T28:T29"/>
    <mergeCell ref="T9:T10"/>
    <mergeCell ref="U9:U10"/>
    <mergeCell ref="V9:V10"/>
    <mergeCell ref="U16:U17"/>
    <mergeCell ref="V16:V17"/>
    <mergeCell ref="W28:W29"/>
    <mergeCell ref="W9:W10"/>
    <mergeCell ref="U25:U26"/>
    <mergeCell ref="V25:V26"/>
    <mergeCell ref="W11:W12"/>
    <mergeCell ref="T30:T31"/>
    <mergeCell ref="W30:W31"/>
    <mergeCell ref="V30:V31"/>
    <mergeCell ref="X9:X10"/>
    <mergeCell ref="T32:T33"/>
    <mergeCell ref="W23:W24"/>
    <mergeCell ref="W16:W17"/>
    <mergeCell ref="W25:W26"/>
    <mergeCell ref="X25:X26"/>
    <mergeCell ref="T16:T17"/>
    <mergeCell ref="T42:T43"/>
    <mergeCell ref="T23:T24"/>
    <mergeCell ref="X16:X17"/>
    <mergeCell ref="T40:T41"/>
    <mergeCell ref="U40:U41"/>
    <mergeCell ref="V40:V41"/>
    <mergeCell ref="W40:W41"/>
    <mergeCell ref="X30:X31"/>
    <mergeCell ref="T34:T35"/>
    <mergeCell ref="U34:U35"/>
    <mergeCell ref="R53:S55"/>
    <mergeCell ref="R58:S59"/>
    <mergeCell ref="R52:S52"/>
    <mergeCell ref="R47:S48"/>
    <mergeCell ref="W53:W55"/>
    <mergeCell ref="X47:X48"/>
    <mergeCell ref="T47:T48"/>
    <mergeCell ref="U47:U48"/>
    <mergeCell ref="W49:W51"/>
    <mergeCell ref="T49:T51"/>
    <mergeCell ref="X58:X59"/>
    <mergeCell ref="J60:J61"/>
    <mergeCell ref="O60:Q60"/>
    <mergeCell ref="K60:K61"/>
    <mergeCell ref="L60:L61"/>
    <mergeCell ref="M60:M61"/>
    <mergeCell ref="N60:N61"/>
    <mergeCell ref="R60:S61"/>
    <mergeCell ref="X45:X46"/>
    <mergeCell ref="W45:W46"/>
    <mergeCell ref="T53:T55"/>
    <mergeCell ref="U53:U55"/>
    <mergeCell ref="V53:V55"/>
    <mergeCell ref="X53:X55"/>
    <mergeCell ref="U49:U51"/>
    <mergeCell ref="J53:J55"/>
    <mergeCell ref="A56:A57"/>
    <mergeCell ref="N58:N59"/>
    <mergeCell ref="O53:Q55"/>
    <mergeCell ref="M58:M59"/>
    <mergeCell ref="O56:Q57"/>
    <mergeCell ref="O58:Q59"/>
    <mergeCell ref="A58:C59"/>
    <mergeCell ref="F56:F57"/>
    <mergeCell ref="F53:F55"/>
    <mergeCell ref="B56:B57"/>
    <mergeCell ref="D56:D57"/>
    <mergeCell ref="E56:E57"/>
    <mergeCell ref="I60:I61"/>
    <mergeCell ref="K58:K59"/>
    <mergeCell ref="L58:L59"/>
    <mergeCell ref="K56:K57"/>
    <mergeCell ref="L56:L57"/>
    <mergeCell ref="J58:J59"/>
    <mergeCell ref="I56:I57"/>
    <mergeCell ref="A60:C63"/>
    <mergeCell ref="D60:D61"/>
    <mergeCell ref="E60:E61"/>
    <mergeCell ref="F60:F61"/>
    <mergeCell ref="N49:N51"/>
    <mergeCell ref="J56:J57"/>
    <mergeCell ref="N56:N57"/>
    <mergeCell ref="K53:L55"/>
    <mergeCell ref="M53:N55"/>
    <mergeCell ref="A52:Q52"/>
    <mergeCell ref="G60:G61"/>
    <mergeCell ref="H60:H61"/>
    <mergeCell ref="D62:D63"/>
    <mergeCell ref="R56:S57"/>
    <mergeCell ref="M56:M57"/>
    <mergeCell ref="E58:E59"/>
    <mergeCell ref="F58:F59"/>
    <mergeCell ref="G58:G59"/>
    <mergeCell ref="H58:H59"/>
    <mergeCell ref="I58:I59"/>
    <mergeCell ref="G56:G57"/>
    <mergeCell ref="H53:H55"/>
    <mergeCell ref="I53:I55"/>
    <mergeCell ref="A53:A55"/>
    <mergeCell ref="B53:B55"/>
    <mergeCell ref="C53:C55"/>
    <mergeCell ref="D53:D55"/>
    <mergeCell ref="E53:E55"/>
    <mergeCell ref="G53:G55"/>
    <mergeCell ref="H56:H57"/>
    <mergeCell ref="I47:I48"/>
    <mergeCell ref="P47:Q48"/>
    <mergeCell ref="N47:O48"/>
    <mergeCell ref="F49:F51"/>
    <mergeCell ref="P49:Q51"/>
    <mergeCell ref="J49:J51"/>
    <mergeCell ref="K49:K51"/>
    <mergeCell ref="L49:L51"/>
    <mergeCell ref="I49:I51"/>
    <mergeCell ref="M49:M51"/>
    <mergeCell ref="A49:C51"/>
    <mergeCell ref="E49:E51"/>
    <mergeCell ref="R49:S51"/>
    <mergeCell ref="A47:A48"/>
    <mergeCell ref="B47:B48"/>
    <mergeCell ref="D47:D48"/>
    <mergeCell ref="E47:E48"/>
    <mergeCell ref="G49:G51"/>
    <mergeCell ref="H49:H51"/>
    <mergeCell ref="F47:F48"/>
    <mergeCell ref="C45:C46"/>
    <mergeCell ref="D45:D46"/>
    <mergeCell ref="G47:G48"/>
    <mergeCell ref="L47:M48"/>
    <mergeCell ref="E45:E46"/>
    <mergeCell ref="F45:F46"/>
    <mergeCell ref="G45:G46"/>
    <mergeCell ref="H47:H48"/>
    <mergeCell ref="H45:H46"/>
    <mergeCell ref="J47:K48"/>
    <mergeCell ref="A44:P44"/>
    <mergeCell ref="Q44:S44"/>
    <mergeCell ref="J45:K46"/>
    <mergeCell ref="L45:M46"/>
    <mergeCell ref="P45:Q46"/>
    <mergeCell ref="I45:I46"/>
    <mergeCell ref="R45:S46"/>
    <mergeCell ref="N45:O46"/>
    <mergeCell ref="A45:A46"/>
    <mergeCell ref="B45:B46"/>
    <mergeCell ref="A42:C43"/>
    <mergeCell ref="E42:E43"/>
    <mergeCell ref="F42:F43"/>
    <mergeCell ref="G42:G43"/>
    <mergeCell ref="H42:H43"/>
    <mergeCell ref="I42:I43"/>
    <mergeCell ref="H40:H41"/>
    <mergeCell ref="I40:I41"/>
    <mergeCell ref="J40:K41"/>
    <mergeCell ref="L40:M41"/>
    <mergeCell ref="N42:O43"/>
    <mergeCell ref="P42:S43"/>
    <mergeCell ref="N40:O41"/>
    <mergeCell ref="P40:S41"/>
    <mergeCell ref="J42:K43"/>
    <mergeCell ref="L42:M43"/>
    <mergeCell ref="A40:A41"/>
    <mergeCell ref="B40:B41"/>
    <mergeCell ref="D40:D41"/>
    <mergeCell ref="E40:E41"/>
    <mergeCell ref="F40:F41"/>
    <mergeCell ref="G40:G41"/>
    <mergeCell ref="N38:O39"/>
    <mergeCell ref="P38:S39"/>
    <mergeCell ref="J34:K37"/>
    <mergeCell ref="L34:M37"/>
    <mergeCell ref="N34:O37"/>
    <mergeCell ref="P34:S37"/>
    <mergeCell ref="J38:K39"/>
    <mergeCell ref="L38:M39"/>
    <mergeCell ref="A38:A39"/>
    <mergeCell ref="B38:B39"/>
    <mergeCell ref="D38:D39"/>
    <mergeCell ref="E38:E39"/>
    <mergeCell ref="A34:A37"/>
    <mergeCell ref="B34:B37"/>
    <mergeCell ref="D34:D37"/>
    <mergeCell ref="E34:E37"/>
    <mergeCell ref="H38:H39"/>
    <mergeCell ref="I38:I39"/>
    <mergeCell ref="J31:K31"/>
    <mergeCell ref="L31:M31"/>
    <mergeCell ref="F38:F39"/>
    <mergeCell ref="G38:G39"/>
    <mergeCell ref="F34:F37"/>
    <mergeCell ref="G34:G37"/>
    <mergeCell ref="L32:M33"/>
    <mergeCell ref="N32:O33"/>
    <mergeCell ref="N31:O31"/>
    <mergeCell ref="H34:H37"/>
    <mergeCell ref="I34:I37"/>
    <mergeCell ref="G32:G33"/>
    <mergeCell ref="H32:H33"/>
    <mergeCell ref="I32:I33"/>
    <mergeCell ref="N28:O29"/>
    <mergeCell ref="P28:R29"/>
    <mergeCell ref="P31:S31"/>
    <mergeCell ref="A32:A33"/>
    <mergeCell ref="B32:B33"/>
    <mergeCell ref="C32:C33"/>
    <mergeCell ref="D32:D33"/>
    <mergeCell ref="E32:E33"/>
    <mergeCell ref="F32:F33"/>
    <mergeCell ref="J32:K33"/>
    <mergeCell ref="L25:M26"/>
    <mergeCell ref="N25:O26"/>
    <mergeCell ref="S28:S29"/>
    <mergeCell ref="A30:S30"/>
    <mergeCell ref="H28:H29"/>
    <mergeCell ref="I28:I29"/>
    <mergeCell ref="J28:K29"/>
    <mergeCell ref="L28:M29"/>
    <mergeCell ref="A28:C29"/>
    <mergeCell ref="E28:E29"/>
    <mergeCell ref="P23:R24"/>
    <mergeCell ref="S23:S24"/>
    <mergeCell ref="L23:M24"/>
    <mergeCell ref="N23:O24"/>
    <mergeCell ref="G23:G24"/>
    <mergeCell ref="H23:H24"/>
    <mergeCell ref="P25:R26"/>
    <mergeCell ref="S25:S26"/>
    <mergeCell ref="J27:K27"/>
    <mergeCell ref="L27:M27"/>
    <mergeCell ref="G25:G26"/>
    <mergeCell ref="H25:H26"/>
    <mergeCell ref="N27:O27"/>
    <mergeCell ref="P27:R27"/>
    <mergeCell ref="I25:I26"/>
    <mergeCell ref="J25:K26"/>
    <mergeCell ref="A25:A26"/>
    <mergeCell ref="B25:B26"/>
    <mergeCell ref="C25:C26"/>
    <mergeCell ref="D25:D26"/>
    <mergeCell ref="F28:F29"/>
    <mergeCell ref="G28:G29"/>
    <mergeCell ref="P21:R22"/>
    <mergeCell ref="S21:S22"/>
    <mergeCell ref="E25:E26"/>
    <mergeCell ref="F25:F26"/>
    <mergeCell ref="A23:A24"/>
    <mergeCell ref="B23:B24"/>
    <mergeCell ref="C23:C24"/>
    <mergeCell ref="D23:D24"/>
    <mergeCell ref="E23:E24"/>
    <mergeCell ref="F23:F24"/>
    <mergeCell ref="I21:I22"/>
    <mergeCell ref="J21:K22"/>
    <mergeCell ref="I23:I24"/>
    <mergeCell ref="J23:K24"/>
    <mergeCell ref="L21:M22"/>
    <mergeCell ref="N21:O22"/>
    <mergeCell ref="P18:R20"/>
    <mergeCell ref="S18:S20"/>
    <mergeCell ref="A21:A22"/>
    <mergeCell ref="B21:B22"/>
    <mergeCell ref="C21:C22"/>
    <mergeCell ref="D21:D22"/>
    <mergeCell ref="E21:E22"/>
    <mergeCell ref="F21:F22"/>
    <mergeCell ref="G21:G22"/>
    <mergeCell ref="H21:H22"/>
    <mergeCell ref="L18:M20"/>
    <mergeCell ref="N18:O20"/>
    <mergeCell ref="L16:M17"/>
    <mergeCell ref="N16:O17"/>
    <mergeCell ref="G18:G20"/>
    <mergeCell ref="H18:H20"/>
    <mergeCell ref="I18:I20"/>
    <mergeCell ref="J18:K20"/>
    <mergeCell ref="I16:I17"/>
    <mergeCell ref="J16:K17"/>
    <mergeCell ref="P16:R17"/>
    <mergeCell ref="S16:S17"/>
    <mergeCell ref="A18:A20"/>
    <mergeCell ref="B18:B20"/>
    <mergeCell ref="C18:C20"/>
    <mergeCell ref="D18:D20"/>
    <mergeCell ref="E18:E20"/>
    <mergeCell ref="F18:F20"/>
    <mergeCell ref="N13:O13"/>
    <mergeCell ref="P13:R13"/>
    <mergeCell ref="S14:S15"/>
    <mergeCell ref="A16:A17"/>
    <mergeCell ref="B16:B17"/>
    <mergeCell ref="D16:D17"/>
    <mergeCell ref="E16:E17"/>
    <mergeCell ref="F16:F17"/>
    <mergeCell ref="G16:G17"/>
    <mergeCell ref="H16:H17"/>
    <mergeCell ref="N11:O12"/>
    <mergeCell ref="P11:R12"/>
    <mergeCell ref="J14:K15"/>
    <mergeCell ref="L14:M15"/>
    <mergeCell ref="A14:A15"/>
    <mergeCell ref="B14:B15"/>
    <mergeCell ref="D14:D15"/>
    <mergeCell ref="E14:E15"/>
    <mergeCell ref="J13:K13"/>
    <mergeCell ref="L13:M13"/>
    <mergeCell ref="S11:S12"/>
    <mergeCell ref="F14:F15"/>
    <mergeCell ref="G14:G15"/>
    <mergeCell ref="I11:I12"/>
    <mergeCell ref="J11:K12"/>
    <mergeCell ref="H14:H15"/>
    <mergeCell ref="I14:I15"/>
    <mergeCell ref="N14:O15"/>
    <mergeCell ref="P14:R15"/>
    <mergeCell ref="L11:M12"/>
    <mergeCell ref="P9:R10"/>
    <mergeCell ref="S9:S10"/>
    <mergeCell ref="A11:A12"/>
    <mergeCell ref="B11:B12"/>
    <mergeCell ref="C11:C12"/>
    <mergeCell ref="D11:D12"/>
    <mergeCell ref="E11:E12"/>
    <mergeCell ref="F11:F12"/>
    <mergeCell ref="G11:G12"/>
    <mergeCell ref="H11:H12"/>
    <mergeCell ref="L8:M8"/>
    <mergeCell ref="N8:O8"/>
    <mergeCell ref="G9:G10"/>
    <mergeCell ref="H9:H10"/>
    <mergeCell ref="I9:I10"/>
    <mergeCell ref="J9:K10"/>
    <mergeCell ref="P8:R8"/>
    <mergeCell ref="A9:A10"/>
    <mergeCell ref="B9:B10"/>
    <mergeCell ref="C9:C10"/>
    <mergeCell ref="D9:D10"/>
    <mergeCell ref="E9:E10"/>
    <mergeCell ref="F9:F10"/>
    <mergeCell ref="L9:M10"/>
    <mergeCell ref="N9:O10"/>
    <mergeCell ref="J8:K8"/>
    <mergeCell ref="J6:K6"/>
    <mergeCell ref="L6:M6"/>
    <mergeCell ref="N6:O6"/>
    <mergeCell ref="P6:R6"/>
    <mergeCell ref="J7:K7"/>
    <mergeCell ref="L7:M7"/>
    <mergeCell ref="N7:O7"/>
    <mergeCell ref="P7:R7"/>
    <mergeCell ref="A2:Y2"/>
    <mergeCell ref="A3:S3"/>
    <mergeCell ref="A4:S4"/>
    <mergeCell ref="J5:K5"/>
    <mergeCell ref="L5:M5"/>
    <mergeCell ref="N5:O5"/>
    <mergeCell ref="P5:R5"/>
  </mergeCells>
  <printOptions/>
  <pageMargins left="0.2" right="0.2" top="0.58" bottom="0.39" header="0.5" footer="0.5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="75" zoomScaleSheetLayoutView="75" zoomScalePageLayoutView="0" workbookViewId="0" topLeftCell="A1">
      <selection activeCell="I45" sqref="I45"/>
    </sheetView>
  </sheetViews>
  <sheetFormatPr defaultColWidth="9.140625" defaultRowHeight="12.75"/>
  <cols>
    <col min="1" max="1" width="5.28125" style="11" customWidth="1"/>
    <col min="2" max="2" width="54.421875" style="11" customWidth="1"/>
    <col min="3" max="3" width="17.421875" style="11" customWidth="1"/>
    <col min="4" max="4" width="16.57421875" style="11" customWidth="1"/>
    <col min="5" max="5" width="12.28125" style="11" customWidth="1"/>
    <col min="6" max="6" width="10.7109375" style="11" customWidth="1"/>
    <col min="7" max="7" width="9.421875" style="11" customWidth="1"/>
    <col min="8" max="9" width="10.140625" style="11" customWidth="1"/>
    <col min="10" max="10" width="9.7109375" style="11" customWidth="1"/>
    <col min="11" max="11" width="2.00390625" style="11" hidden="1" customWidth="1"/>
    <col min="12" max="13" width="9.140625" style="11" hidden="1" customWidth="1"/>
    <col min="14" max="14" width="0.9921875" style="11" hidden="1" customWidth="1"/>
    <col min="15" max="15" width="10.28125" style="11" customWidth="1"/>
    <col min="16" max="16" width="7.8515625" style="11" customWidth="1"/>
    <col min="17" max="17" width="7.00390625" style="11" customWidth="1"/>
    <col min="18" max="18" width="8.57421875" style="11" hidden="1" customWidth="1"/>
    <col min="19" max="19" width="9.140625" style="11" hidden="1" customWidth="1"/>
    <col min="20" max="20" width="6.421875" style="11" customWidth="1"/>
    <col min="21" max="21" width="6.57421875" style="11" customWidth="1"/>
    <col min="22" max="22" width="6.28125" style="11" customWidth="1"/>
    <col min="23" max="23" width="6.140625" style="11" customWidth="1"/>
    <col min="24" max="24" width="6.28125" style="11" customWidth="1"/>
    <col min="25" max="25" width="6.421875" style="11" customWidth="1"/>
    <col min="26" max="16384" width="9.140625" style="11" customWidth="1"/>
  </cols>
  <sheetData>
    <row r="1" spans="5:25" ht="39.75" customHeight="1">
      <c r="E1" s="11" t="s">
        <v>102</v>
      </c>
      <c r="F1" s="11">
        <v>2014</v>
      </c>
      <c r="G1" s="11">
        <v>2015</v>
      </c>
      <c r="H1" s="11">
        <v>2016</v>
      </c>
      <c r="I1" s="11">
        <v>2017</v>
      </c>
      <c r="J1" s="11">
        <v>2018</v>
      </c>
      <c r="O1" s="11">
        <v>2019</v>
      </c>
      <c r="P1" s="11">
        <v>2020</v>
      </c>
      <c r="Q1" s="11">
        <v>2014</v>
      </c>
      <c r="T1" s="11">
        <v>2015</v>
      </c>
      <c r="U1" s="11">
        <v>2016</v>
      </c>
      <c r="V1" s="11">
        <v>2017</v>
      </c>
      <c r="W1" s="11">
        <v>2018</v>
      </c>
      <c r="X1" s="11">
        <v>2019</v>
      </c>
      <c r="Y1" s="11">
        <v>2020</v>
      </c>
    </row>
    <row r="2" spans="1:25" s="67" customFormat="1" ht="25.5" customHeight="1" thickBot="1">
      <c r="A2" s="320" t="s">
        <v>237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14"/>
      <c r="T2" s="314"/>
      <c r="U2" s="314"/>
      <c r="V2" s="314"/>
      <c r="W2" s="314"/>
      <c r="X2" s="314"/>
      <c r="Y2" s="365"/>
    </row>
    <row r="3" spans="1:24" ht="31.5" customHeight="1" thickBot="1">
      <c r="A3" s="358" t="s">
        <v>238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60"/>
      <c r="S3" s="16"/>
      <c r="T3" s="13"/>
      <c r="U3" s="14"/>
      <c r="V3" s="14"/>
      <c r="W3" s="14"/>
      <c r="X3" s="27"/>
    </row>
    <row r="4" spans="1:25" ht="16.5" thickBot="1">
      <c r="A4" s="358" t="s">
        <v>239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1"/>
      <c r="Q4" s="361"/>
      <c r="R4" s="360"/>
      <c r="S4" s="16"/>
      <c r="T4" s="17"/>
      <c r="U4" s="18"/>
      <c r="V4" s="18"/>
      <c r="W4" s="18"/>
      <c r="X4" s="19"/>
      <c r="Y4" s="15"/>
    </row>
    <row r="5" spans="1:25" ht="95.25" customHeight="1" thickBot="1">
      <c r="A5" s="5">
        <v>5.1</v>
      </c>
      <c r="B5" s="28" t="s">
        <v>240</v>
      </c>
      <c r="C5" s="6" t="s">
        <v>241</v>
      </c>
      <c r="D5" s="6" t="s">
        <v>142</v>
      </c>
      <c r="E5" s="1" t="s">
        <v>149</v>
      </c>
      <c r="F5" s="1" t="s">
        <v>149</v>
      </c>
      <c r="G5" s="1" t="s">
        <v>149</v>
      </c>
      <c r="H5" s="1" t="s">
        <v>149</v>
      </c>
      <c r="I5" s="1" t="s">
        <v>149</v>
      </c>
      <c r="J5" s="1" t="s">
        <v>105</v>
      </c>
      <c r="K5" s="362" t="s">
        <v>105</v>
      </c>
      <c r="L5" s="363"/>
      <c r="M5" s="363"/>
      <c r="N5" s="364"/>
      <c r="O5" s="29" t="s">
        <v>105</v>
      </c>
      <c r="P5" s="30"/>
      <c r="Q5" s="29"/>
      <c r="R5" s="7" t="s">
        <v>105</v>
      </c>
      <c r="S5" s="16"/>
      <c r="T5" s="19"/>
      <c r="U5" s="19"/>
      <c r="V5" s="19"/>
      <c r="W5" s="19"/>
      <c r="X5" s="19"/>
      <c r="Y5" s="19"/>
    </row>
    <row r="6" spans="1:25" ht="27" thickBot="1">
      <c r="A6" s="358" t="s">
        <v>153</v>
      </c>
      <c r="B6" s="359"/>
      <c r="C6" s="360"/>
      <c r="D6" s="6" t="s">
        <v>142</v>
      </c>
      <c r="E6" s="1" t="s">
        <v>149</v>
      </c>
      <c r="F6" s="1" t="s">
        <v>149</v>
      </c>
      <c r="G6" s="1" t="s">
        <v>149</v>
      </c>
      <c r="H6" s="1" t="s">
        <v>149</v>
      </c>
      <c r="I6" s="1" t="s">
        <v>149</v>
      </c>
      <c r="J6" s="1" t="s">
        <v>105</v>
      </c>
      <c r="K6" s="362" t="s">
        <v>105</v>
      </c>
      <c r="L6" s="364"/>
      <c r="M6" s="362" t="s">
        <v>105</v>
      </c>
      <c r="N6" s="363"/>
      <c r="O6" s="363"/>
      <c r="P6" s="31"/>
      <c r="Q6" s="295"/>
      <c r="R6" s="295"/>
      <c r="S6" s="12"/>
      <c r="T6" s="19"/>
      <c r="U6" s="19"/>
      <c r="V6" s="19"/>
      <c r="W6" s="19"/>
      <c r="X6" s="19"/>
      <c r="Y6" s="19"/>
    </row>
    <row r="7" spans="1:19" ht="33.75" customHeight="1" thickBot="1">
      <c r="A7" s="358" t="s">
        <v>261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66"/>
      <c r="Q7" s="366"/>
      <c r="R7" s="366"/>
      <c r="S7" s="360"/>
    </row>
    <row r="8" spans="1:19" ht="34.5" customHeight="1" hidden="1">
      <c r="A8" s="367">
        <v>5.2</v>
      </c>
      <c r="B8" s="370" t="s">
        <v>242</v>
      </c>
      <c r="C8" s="373" t="s">
        <v>105</v>
      </c>
      <c r="D8" s="373" t="s">
        <v>105</v>
      </c>
      <c r="E8" s="373" t="s">
        <v>105</v>
      </c>
      <c r="F8" s="373" t="s">
        <v>105</v>
      </c>
      <c r="G8" s="373" t="s">
        <v>105</v>
      </c>
      <c r="H8" s="373" t="s">
        <v>105</v>
      </c>
      <c r="I8" s="373" t="s">
        <v>105</v>
      </c>
      <c r="J8" s="373">
        <v>100</v>
      </c>
      <c r="K8" s="373">
        <v>100</v>
      </c>
      <c r="L8" s="390">
        <v>100</v>
      </c>
      <c r="M8" s="391"/>
      <c r="N8" s="391"/>
      <c r="O8" s="392"/>
      <c r="P8" s="32"/>
      <c r="Q8" s="397"/>
      <c r="R8" s="398"/>
      <c r="S8" s="399"/>
    </row>
    <row r="9" spans="1:19" ht="16.5" hidden="1" thickBot="1">
      <c r="A9" s="368"/>
      <c r="B9" s="371"/>
      <c r="C9" s="374"/>
      <c r="D9" s="374"/>
      <c r="E9" s="374"/>
      <c r="F9" s="374"/>
      <c r="G9" s="374"/>
      <c r="H9" s="374"/>
      <c r="I9" s="374"/>
      <c r="J9" s="374"/>
      <c r="K9" s="374"/>
      <c r="L9" s="393"/>
      <c r="M9" s="394"/>
      <c r="N9" s="394"/>
      <c r="O9" s="395"/>
      <c r="P9" s="33"/>
      <c r="Q9" s="400"/>
      <c r="R9" s="401"/>
      <c r="S9" s="402"/>
    </row>
    <row r="10" spans="1:19" ht="16.5" hidden="1" thickBot="1">
      <c r="A10" s="369"/>
      <c r="B10" s="372"/>
      <c r="C10" s="375"/>
      <c r="D10" s="374"/>
      <c r="E10" s="374"/>
      <c r="F10" s="374"/>
      <c r="G10" s="374"/>
      <c r="H10" s="374"/>
      <c r="I10" s="374"/>
      <c r="J10" s="374"/>
      <c r="K10" s="374"/>
      <c r="L10" s="393"/>
      <c r="M10" s="396"/>
      <c r="N10" s="396"/>
      <c r="O10" s="395"/>
      <c r="P10" s="33"/>
      <c r="Q10" s="400">
        <v>100</v>
      </c>
      <c r="R10" s="403"/>
      <c r="S10" s="404"/>
    </row>
    <row r="11" spans="1:25" ht="18" customHeight="1">
      <c r="A11" s="367">
        <v>5.3</v>
      </c>
      <c r="B11" s="370" t="s">
        <v>243</v>
      </c>
      <c r="C11" s="414" t="s">
        <v>244</v>
      </c>
      <c r="D11" s="414" t="s">
        <v>130</v>
      </c>
      <c r="E11" s="377">
        <f>F11+G11+H11+I11+J11+O11+P11</f>
        <v>33107.3</v>
      </c>
      <c r="F11" s="377">
        <v>5377.4</v>
      </c>
      <c r="G11" s="377">
        <v>5244.6</v>
      </c>
      <c r="H11" s="377">
        <v>4700</v>
      </c>
      <c r="I11" s="377">
        <f>41.9+4524.2</f>
        <v>4566.099999999999</v>
      </c>
      <c r="J11" s="377">
        <v>4406.4</v>
      </c>
      <c r="K11" s="379" t="s">
        <v>105</v>
      </c>
      <c r="L11" s="380"/>
      <c r="M11" s="381"/>
      <c r="N11" s="129" t="s">
        <v>105</v>
      </c>
      <c r="O11" s="388">
        <v>4406.4</v>
      </c>
      <c r="P11" s="381">
        <v>4406.4</v>
      </c>
      <c r="Q11" s="385"/>
      <c r="R11" s="20"/>
      <c r="S11" s="386"/>
      <c r="T11" s="433"/>
      <c r="U11" s="433"/>
      <c r="V11" s="433"/>
      <c r="W11" s="433"/>
      <c r="X11" s="433"/>
      <c r="Y11" s="433"/>
    </row>
    <row r="12" spans="1:25" ht="79.5" customHeight="1" thickBot="1">
      <c r="A12" s="369"/>
      <c r="B12" s="372"/>
      <c r="C12" s="415"/>
      <c r="D12" s="415"/>
      <c r="E12" s="378"/>
      <c r="F12" s="378"/>
      <c r="G12" s="378"/>
      <c r="H12" s="378"/>
      <c r="I12" s="378"/>
      <c r="J12" s="378"/>
      <c r="K12" s="382"/>
      <c r="L12" s="383"/>
      <c r="M12" s="384"/>
      <c r="N12" s="130"/>
      <c r="O12" s="389"/>
      <c r="P12" s="387"/>
      <c r="Q12" s="385"/>
      <c r="R12" s="20" t="s">
        <v>105</v>
      </c>
      <c r="S12" s="316"/>
      <c r="T12" s="434"/>
      <c r="U12" s="434"/>
      <c r="V12" s="434"/>
      <c r="W12" s="434"/>
      <c r="X12" s="434"/>
      <c r="Y12" s="434"/>
    </row>
    <row r="13" spans="1:25" ht="31.5" customHeight="1" thickBot="1">
      <c r="A13" s="358" t="s">
        <v>163</v>
      </c>
      <c r="B13" s="359"/>
      <c r="C13" s="360"/>
      <c r="D13" s="126"/>
      <c r="E13" s="118">
        <f aca="true" t="shared" si="0" ref="E13:N13">E11</f>
        <v>33107.3</v>
      </c>
      <c r="F13" s="118">
        <f t="shared" si="0"/>
        <v>5377.4</v>
      </c>
      <c r="G13" s="118">
        <f t="shared" si="0"/>
        <v>5244.6</v>
      </c>
      <c r="H13" s="118">
        <f t="shared" si="0"/>
        <v>4700</v>
      </c>
      <c r="I13" s="118">
        <f t="shared" si="0"/>
        <v>4566.099999999999</v>
      </c>
      <c r="J13" s="118">
        <v>4406.4</v>
      </c>
      <c r="K13" s="123" t="str">
        <f t="shared" si="0"/>
        <v>х</v>
      </c>
      <c r="L13" s="134">
        <f t="shared" si="0"/>
        <v>0</v>
      </c>
      <c r="M13" s="134">
        <f t="shared" si="0"/>
        <v>0</v>
      </c>
      <c r="N13" s="135" t="str">
        <f t="shared" si="0"/>
        <v>х</v>
      </c>
      <c r="O13" s="117">
        <v>4406.4</v>
      </c>
      <c r="P13" s="137">
        <v>4406.4</v>
      </c>
      <c r="Q13" s="376"/>
      <c r="R13" s="292"/>
      <c r="S13" s="292"/>
      <c r="T13" s="19"/>
      <c r="U13" s="19"/>
      <c r="V13" s="19"/>
      <c r="W13" s="19"/>
      <c r="X13" s="19"/>
      <c r="Y13" s="19"/>
    </row>
    <row r="14" spans="1:25" ht="16.5" thickBot="1">
      <c r="A14" s="421" t="s">
        <v>245</v>
      </c>
      <c r="B14" s="422"/>
      <c r="C14" s="423"/>
      <c r="D14" s="127" t="s">
        <v>185</v>
      </c>
      <c r="E14" s="121">
        <f>F14+G14+H14+I14+J14+L14+P14</f>
        <v>33107.3</v>
      </c>
      <c r="F14" s="121">
        <f aca="true" t="shared" si="1" ref="F14:J15">F13</f>
        <v>5377.4</v>
      </c>
      <c r="G14" s="121">
        <f t="shared" si="1"/>
        <v>5244.6</v>
      </c>
      <c r="H14" s="121">
        <f t="shared" si="1"/>
        <v>4700</v>
      </c>
      <c r="I14" s="121">
        <f t="shared" si="1"/>
        <v>4566.099999999999</v>
      </c>
      <c r="J14" s="121">
        <f>J13</f>
        <v>4406.4</v>
      </c>
      <c r="K14" s="131" t="s">
        <v>105</v>
      </c>
      <c r="L14" s="430">
        <f>O15</f>
        <v>4406.4</v>
      </c>
      <c r="M14" s="431"/>
      <c r="N14" s="431"/>
      <c r="O14" s="432"/>
      <c r="P14" s="138">
        <f>P13</f>
        <v>4406.4</v>
      </c>
      <c r="Q14" s="376"/>
      <c r="R14" s="292"/>
      <c r="S14" s="292"/>
      <c r="T14" s="19"/>
      <c r="U14" s="19"/>
      <c r="V14" s="19"/>
      <c r="W14" s="19"/>
      <c r="X14" s="19"/>
      <c r="Y14" s="19"/>
    </row>
    <row r="15" spans="1:25" ht="12.75" customHeight="1">
      <c r="A15" s="424"/>
      <c r="B15" s="425"/>
      <c r="C15" s="426"/>
      <c r="D15" s="405" t="s">
        <v>130</v>
      </c>
      <c r="E15" s="411">
        <f>F15+G15+H15+I15+J15+O15+P15</f>
        <v>33107.3</v>
      </c>
      <c r="F15" s="411">
        <f>F14</f>
        <v>5377.4</v>
      </c>
      <c r="G15" s="411">
        <f t="shared" si="1"/>
        <v>5244.6</v>
      </c>
      <c r="H15" s="411">
        <f t="shared" si="1"/>
        <v>4700</v>
      </c>
      <c r="I15" s="411">
        <f t="shared" si="1"/>
        <v>4566.099999999999</v>
      </c>
      <c r="J15" s="411">
        <f t="shared" si="1"/>
        <v>4406.4</v>
      </c>
      <c r="K15" s="408" t="s">
        <v>105</v>
      </c>
      <c r="L15" s="136" t="s">
        <v>105</v>
      </c>
      <c r="M15" s="136"/>
      <c r="N15" s="139"/>
      <c r="O15" s="411">
        <f>O13</f>
        <v>4406.4</v>
      </c>
      <c r="P15" s="419">
        <f>P14</f>
        <v>4406.4</v>
      </c>
      <c r="Q15" s="416"/>
      <c r="R15" s="35"/>
      <c r="S15" s="36"/>
      <c r="T15" s="433"/>
      <c r="U15" s="433"/>
      <c r="V15" s="433"/>
      <c r="W15" s="433"/>
      <c r="X15" s="433"/>
      <c r="Y15" s="433"/>
    </row>
    <row r="16" spans="1:25" ht="15.75">
      <c r="A16" s="424"/>
      <c r="B16" s="425"/>
      <c r="C16" s="426"/>
      <c r="D16" s="406"/>
      <c r="E16" s="412"/>
      <c r="F16" s="412"/>
      <c r="G16" s="412"/>
      <c r="H16" s="412"/>
      <c r="I16" s="412"/>
      <c r="J16" s="412"/>
      <c r="K16" s="409"/>
      <c r="L16" s="132"/>
      <c r="M16" s="132"/>
      <c r="N16" s="140"/>
      <c r="O16" s="412"/>
      <c r="P16" s="419"/>
      <c r="Q16" s="417"/>
      <c r="R16" s="37"/>
      <c r="S16" s="37"/>
      <c r="T16" s="435"/>
      <c r="U16" s="435"/>
      <c r="V16" s="435"/>
      <c r="W16" s="435"/>
      <c r="X16" s="435"/>
      <c r="Y16" s="435"/>
    </row>
    <row r="17" spans="1:25" ht="16.5" thickBot="1">
      <c r="A17" s="427"/>
      <c r="B17" s="428"/>
      <c r="C17" s="429"/>
      <c r="D17" s="407"/>
      <c r="E17" s="413"/>
      <c r="F17" s="413"/>
      <c r="G17" s="413"/>
      <c r="H17" s="413"/>
      <c r="I17" s="413"/>
      <c r="J17" s="413"/>
      <c r="K17" s="410"/>
      <c r="L17" s="133"/>
      <c r="M17" s="133"/>
      <c r="N17" s="141"/>
      <c r="O17" s="413"/>
      <c r="P17" s="420"/>
      <c r="Q17" s="418"/>
      <c r="R17" s="37"/>
      <c r="S17" s="37"/>
      <c r="T17" s="434"/>
      <c r="U17" s="434"/>
      <c r="V17" s="434"/>
      <c r="W17" s="434"/>
      <c r="X17" s="434"/>
      <c r="Y17" s="434"/>
    </row>
    <row r="20" ht="12.75">
      <c r="E20" s="11">
        <f>F15+G15+H15+I15+J15+O15</f>
        <v>28700.9</v>
      </c>
    </row>
    <row r="22" ht="12.75">
      <c r="E22" s="11">
        <f>F14+G14+H14+I14+J14+L14</f>
        <v>28700.9</v>
      </c>
    </row>
  </sheetData>
  <sheetProtection/>
  <mergeCells count="67">
    <mergeCell ref="X15:X17"/>
    <mergeCell ref="Y15:Y17"/>
    <mergeCell ref="X11:X12"/>
    <mergeCell ref="Y11:Y12"/>
    <mergeCell ref="W11:W12"/>
    <mergeCell ref="W15:W17"/>
    <mergeCell ref="V11:V12"/>
    <mergeCell ref="V15:V17"/>
    <mergeCell ref="T15:T17"/>
    <mergeCell ref="U15:U17"/>
    <mergeCell ref="T11:T12"/>
    <mergeCell ref="Q13:S13"/>
    <mergeCell ref="U11:U12"/>
    <mergeCell ref="Q15:Q17"/>
    <mergeCell ref="O15:O17"/>
    <mergeCell ref="P15:P17"/>
    <mergeCell ref="A14:C17"/>
    <mergeCell ref="J15:J17"/>
    <mergeCell ref="L14:O14"/>
    <mergeCell ref="F15:F17"/>
    <mergeCell ref="D15:D17"/>
    <mergeCell ref="K15:K17"/>
    <mergeCell ref="I15:I17"/>
    <mergeCell ref="H15:H17"/>
    <mergeCell ref="G15:G17"/>
    <mergeCell ref="A11:A12"/>
    <mergeCell ref="B11:B12"/>
    <mergeCell ref="C11:C12"/>
    <mergeCell ref="D11:D12"/>
    <mergeCell ref="E15:E17"/>
    <mergeCell ref="A13:C13"/>
    <mergeCell ref="Q9:S9"/>
    <mergeCell ref="Q10:S10"/>
    <mergeCell ref="E11:E12"/>
    <mergeCell ref="F11:F12"/>
    <mergeCell ref="G11:G12"/>
    <mergeCell ref="K8:K10"/>
    <mergeCell ref="J8:J10"/>
    <mergeCell ref="H11:H12"/>
    <mergeCell ref="I11:I12"/>
    <mergeCell ref="I8:I10"/>
    <mergeCell ref="Q14:S14"/>
    <mergeCell ref="J11:J12"/>
    <mergeCell ref="K11:M12"/>
    <mergeCell ref="Q11:Q12"/>
    <mergeCell ref="S11:S12"/>
    <mergeCell ref="P11:P12"/>
    <mergeCell ref="O11:O12"/>
    <mergeCell ref="L8:O10"/>
    <mergeCell ref="Q8:S8"/>
    <mergeCell ref="A2:Y2"/>
    <mergeCell ref="A7:S7"/>
    <mergeCell ref="A8:A10"/>
    <mergeCell ref="B8:B10"/>
    <mergeCell ref="C8:C10"/>
    <mergeCell ref="D8:D10"/>
    <mergeCell ref="E8:E10"/>
    <mergeCell ref="F8:F10"/>
    <mergeCell ref="G8:G10"/>
    <mergeCell ref="H8:H10"/>
    <mergeCell ref="A3:R3"/>
    <mergeCell ref="A4:R4"/>
    <mergeCell ref="K5:N5"/>
    <mergeCell ref="A6:C6"/>
    <mergeCell ref="K6:L6"/>
    <mergeCell ref="M6:O6"/>
    <mergeCell ref="Q6:R6"/>
  </mergeCells>
  <printOptions/>
  <pageMargins left="0.2" right="0.2" top="0.65" bottom="1" header="0.5" footer="0.5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SheetLayoutView="75" zoomScalePageLayoutView="0" workbookViewId="0" topLeftCell="A1">
      <selection activeCell="O49" sqref="O49"/>
    </sheetView>
  </sheetViews>
  <sheetFormatPr defaultColWidth="9.140625" defaultRowHeight="12.75"/>
  <cols>
    <col min="1" max="1" width="7.140625" style="11" customWidth="1"/>
    <col min="2" max="2" width="49.00390625" style="11" customWidth="1"/>
    <col min="3" max="3" width="15.00390625" style="11" customWidth="1"/>
    <col min="4" max="4" width="15.421875" style="11" customWidth="1"/>
    <col min="5" max="5" width="12.8515625" style="11" customWidth="1"/>
    <col min="6" max="6" width="12.28125" style="11" customWidth="1"/>
    <col min="7" max="7" width="10.421875" style="11" customWidth="1"/>
    <col min="8" max="8" width="11.7109375" style="11" customWidth="1"/>
    <col min="9" max="9" width="12.421875" style="11" customWidth="1"/>
    <col min="10" max="10" width="13.00390625" style="11" customWidth="1"/>
    <col min="11" max="11" width="12.57421875" style="11" customWidth="1"/>
    <col min="12" max="12" width="13.00390625" style="11" customWidth="1"/>
    <col min="13" max="13" width="8.7109375" style="11" customWidth="1"/>
    <col min="14" max="14" width="9.140625" style="11" hidden="1" customWidth="1"/>
    <col min="15" max="15" width="7.00390625" style="11" customWidth="1"/>
    <col min="16" max="16" width="6.57421875" style="11" customWidth="1"/>
    <col min="17" max="17" width="5.00390625" style="11" customWidth="1"/>
    <col min="18" max="18" width="5.28125" style="11" customWidth="1"/>
    <col min="19" max="19" width="4.8515625" style="11" customWidth="1"/>
    <col min="20" max="20" width="4.7109375" style="11" customWidth="1"/>
    <col min="21" max="16384" width="9.140625" style="11" customWidth="1"/>
  </cols>
  <sheetData>
    <row r="1" spans="5:20" ht="55.5" customHeight="1">
      <c r="E1" s="11" t="s">
        <v>102</v>
      </c>
      <c r="F1" s="11">
        <v>2014</v>
      </c>
      <c r="G1" s="11">
        <v>2015</v>
      </c>
      <c r="H1" s="11">
        <v>2016</v>
      </c>
      <c r="I1" s="11">
        <v>2017</v>
      </c>
      <c r="J1" s="11">
        <v>2018</v>
      </c>
      <c r="K1" s="11">
        <v>2019</v>
      </c>
      <c r="L1" s="11">
        <v>2020</v>
      </c>
      <c r="M1" s="82">
        <v>2014</v>
      </c>
      <c r="N1" s="82"/>
      <c r="O1" s="82">
        <v>2015</v>
      </c>
      <c r="P1" s="82">
        <v>2016</v>
      </c>
      <c r="Q1" s="82">
        <v>2017</v>
      </c>
      <c r="R1" s="82">
        <v>2018</v>
      </c>
      <c r="S1" s="82">
        <v>2019</v>
      </c>
      <c r="T1" s="82">
        <v>2020</v>
      </c>
    </row>
    <row r="2" spans="1:20" s="67" customFormat="1" ht="28.5" customHeight="1">
      <c r="A2" s="321" t="s">
        <v>246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68"/>
      <c r="O2" s="142"/>
      <c r="P2" s="142"/>
      <c r="Q2" s="142"/>
      <c r="R2" s="142"/>
      <c r="S2" s="142"/>
      <c r="T2" s="142"/>
    </row>
    <row r="3" spans="1:20" ht="31.5" customHeight="1" thickBot="1">
      <c r="A3" s="348" t="s">
        <v>247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12"/>
      <c r="O3" s="2"/>
      <c r="P3" s="2"/>
      <c r="Q3" s="2"/>
      <c r="R3" s="2"/>
      <c r="S3" s="2"/>
      <c r="T3" s="2"/>
    </row>
    <row r="4" spans="1:20" ht="30" customHeight="1">
      <c r="A4" s="368">
        <v>6.1</v>
      </c>
      <c r="B4" s="436" t="s">
        <v>248</v>
      </c>
      <c r="C4" s="374" t="s">
        <v>105</v>
      </c>
      <c r="D4" s="374" t="s">
        <v>105</v>
      </c>
      <c r="E4" s="374" t="s">
        <v>105</v>
      </c>
      <c r="F4" s="374" t="s">
        <v>105</v>
      </c>
      <c r="G4" s="374" t="s">
        <v>105</v>
      </c>
      <c r="H4" s="374" t="s">
        <v>105</v>
      </c>
      <c r="I4" s="374" t="s">
        <v>105</v>
      </c>
      <c r="J4" s="374"/>
      <c r="K4" s="374"/>
      <c r="L4" s="374"/>
      <c r="M4" s="452" t="s">
        <v>158</v>
      </c>
      <c r="N4" s="143"/>
      <c r="O4" s="446" t="s">
        <v>157</v>
      </c>
      <c r="P4" s="446" t="s">
        <v>157</v>
      </c>
      <c r="Q4" s="446" t="s">
        <v>157</v>
      </c>
      <c r="R4" s="446" t="s">
        <v>157</v>
      </c>
      <c r="S4" s="446" t="s">
        <v>157</v>
      </c>
      <c r="T4" s="446" t="s">
        <v>157</v>
      </c>
    </row>
    <row r="5" spans="1:20" ht="12.75">
      <c r="A5" s="368"/>
      <c r="B5" s="436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452"/>
      <c r="N5" s="144"/>
      <c r="O5" s="447"/>
      <c r="P5" s="447"/>
      <c r="Q5" s="447"/>
      <c r="R5" s="447"/>
      <c r="S5" s="447"/>
      <c r="T5" s="447"/>
    </row>
    <row r="6" spans="1:20" ht="32.25" customHeight="1" thickBot="1">
      <c r="A6" s="369"/>
      <c r="B6" s="437"/>
      <c r="C6" s="375"/>
      <c r="D6" s="375"/>
      <c r="E6" s="374"/>
      <c r="F6" s="374"/>
      <c r="G6" s="374"/>
      <c r="H6" s="374"/>
      <c r="I6" s="374"/>
      <c r="J6" s="374"/>
      <c r="K6" s="374"/>
      <c r="L6" s="374"/>
      <c r="M6" s="453"/>
      <c r="N6" s="145"/>
      <c r="O6" s="448"/>
      <c r="P6" s="448"/>
      <c r="Q6" s="448"/>
      <c r="R6" s="448"/>
      <c r="S6" s="448"/>
      <c r="T6" s="448"/>
    </row>
    <row r="7" spans="1:20" ht="85.5" customHeight="1" thickBot="1">
      <c r="A7" s="367">
        <v>6.2</v>
      </c>
      <c r="B7" s="440" t="s">
        <v>249</v>
      </c>
      <c r="C7" s="373" t="s">
        <v>210</v>
      </c>
      <c r="D7" s="441" t="s">
        <v>142</v>
      </c>
      <c r="E7" s="149">
        <f>F7+G7+H7+I7+J7+K7+L7</f>
        <v>19013.3</v>
      </c>
      <c r="F7" s="444">
        <v>0</v>
      </c>
      <c r="G7" s="444">
        <v>0</v>
      </c>
      <c r="H7" s="445">
        <v>4100.9</v>
      </c>
      <c r="I7" s="445">
        <v>4037.3</v>
      </c>
      <c r="J7" s="445">
        <v>4091.7</v>
      </c>
      <c r="K7" s="445">
        <v>3391.7</v>
      </c>
      <c r="L7" s="445">
        <v>3391.7</v>
      </c>
      <c r="M7" s="147"/>
      <c r="O7" s="19"/>
      <c r="P7" s="19"/>
      <c r="Q7" s="19"/>
      <c r="R7" s="19"/>
      <c r="S7" s="19"/>
      <c r="T7" s="19"/>
    </row>
    <row r="8" spans="1:14" ht="16.5" customHeight="1" hidden="1" thickBot="1">
      <c r="A8" s="368"/>
      <c r="B8" s="436"/>
      <c r="C8" s="374"/>
      <c r="D8" s="442"/>
      <c r="E8" s="148">
        <f>F8+G8+H8+I8+J8+K8</f>
        <v>0</v>
      </c>
      <c r="F8" s="445"/>
      <c r="G8" s="445"/>
      <c r="H8" s="445"/>
      <c r="I8" s="445"/>
      <c r="J8" s="445"/>
      <c r="K8" s="445"/>
      <c r="L8" s="445"/>
      <c r="M8" s="451"/>
      <c r="N8" s="402"/>
    </row>
    <row r="9" spans="1:14" ht="16.5" customHeight="1" hidden="1" thickBot="1">
      <c r="A9" s="369"/>
      <c r="B9" s="437"/>
      <c r="C9" s="375"/>
      <c r="D9" s="443"/>
      <c r="E9" s="148">
        <f>F9+G9+H9+I9+J9+K9</f>
        <v>0</v>
      </c>
      <c r="F9" s="445"/>
      <c r="G9" s="445"/>
      <c r="H9" s="445"/>
      <c r="I9" s="445"/>
      <c r="J9" s="445"/>
      <c r="K9" s="445"/>
      <c r="L9" s="445"/>
      <c r="M9" s="403" t="s">
        <v>105</v>
      </c>
      <c r="N9" s="404"/>
    </row>
    <row r="10" spans="1:20" ht="27" thickBot="1">
      <c r="A10" s="358" t="s">
        <v>153</v>
      </c>
      <c r="B10" s="359"/>
      <c r="C10" s="360"/>
      <c r="D10" s="6" t="s">
        <v>142</v>
      </c>
      <c r="E10" s="148">
        <f>F10+G10+H10+I10+J10+K10+L10</f>
        <v>19013.3</v>
      </c>
      <c r="F10" s="150">
        <f aca="true" t="shared" si="0" ref="F10:K10">F7</f>
        <v>0</v>
      </c>
      <c r="G10" s="150">
        <f t="shared" si="0"/>
        <v>0</v>
      </c>
      <c r="H10" s="150">
        <f t="shared" si="0"/>
        <v>4100.9</v>
      </c>
      <c r="I10" s="150">
        <f t="shared" si="0"/>
        <v>4037.3</v>
      </c>
      <c r="J10" s="150">
        <f t="shared" si="0"/>
        <v>4091.7</v>
      </c>
      <c r="K10" s="150">
        <f t="shared" si="0"/>
        <v>3391.7</v>
      </c>
      <c r="L10" s="150">
        <f>L7</f>
        <v>3391.7</v>
      </c>
      <c r="M10" s="449"/>
      <c r="N10" s="450"/>
      <c r="O10" s="19"/>
      <c r="P10" s="23"/>
      <c r="Q10" s="19"/>
      <c r="R10" s="19"/>
      <c r="S10" s="19"/>
      <c r="T10" s="19"/>
    </row>
    <row r="11" spans="1:20" ht="12.75" customHeight="1">
      <c r="A11" s="421" t="s">
        <v>250</v>
      </c>
      <c r="B11" s="422"/>
      <c r="C11" s="423"/>
      <c r="D11" s="438" t="s">
        <v>185</v>
      </c>
      <c r="E11" s="148">
        <f>F11+G11+H11+I11+J11+K11+L11</f>
        <v>19013.3</v>
      </c>
      <c r="F11" s="151">
        <f aca="true" t="shared" si="1" ref="F11:K11">F10</f>
        <v>0</v>
      </c>
      <c r="G11" s="151">
        <f t="shared" si="1"/>
        <v>0</v>
      </c>
      <c r="H11" s="151">
        <f t="shared" si="1"/>
        <v>4100.9</v>
      </c>
      <c r="I11" s="151">
        <f t="shared" si="1"/>
        <v>4037.3</v>
      </c>
      <c r="J11" s="151">
        <f t="shared" si="1"/>
        <v>4091.7</v>
      </c>
      <c r="K11" s="151">
        <f t="shared" si="1"/>
        <v>3391.7</v>
      </c>
      <c r="L11" s="152">
        <f>L10</f>
        <v>3391.7</v>
      </c>
      <c r="M11" s="146"/>
      <c r="N11" s="146"/>
      <c r="O11" s="433"/>
      <c r="P11" s="433"/>
      <c r="Q11" s="433"/>
      <c r="R11" s="433"/>
      <c r="S11" s="433"/>
      <c r="T11" s="433"/>
    </row>
    <row r="12" spans="1:20" ht="16.5" thickBot="1">
      <c r="A12" s="424"/>
      <c r="B12" s="425"/>
      <c r="C12" s="426"/>
      <c r="D12" s="439"/>
      <c r="E12" s="153"/>
      <c r="F12" s="153"/>
      <c r="G12" s="154"/>
      <c r="H12" s="153"/>
      <c r="I12" s="153"/>
      <c r="J12" s="155"/>
      <c r="K12" s="155"/>
      <c r="L12" s="156"/>
      <c r="M12" s="24" t="s">
        <v>105</v>
      </c>
      <c r="N12" s="24"/>
      <c r="O12" s="434"/>
      <c r="P12" s="434"/>
      <c r="Q12" s="434"/>
      <c r="R12" s="434"/>
      <c r="S12" s="434"/>
      <c r="T12" s="434"/>
    </row>
    <row r="13" spans="1:20" ht="24.75" customHeight="1">
      <c r="A13" s="424"/>
      <c r="B13" s="425"/>
      <c r="C13" s="426"/>
      <c r="D13" s="438" t="s">
        <v>120</v>
      </c>
      <c r="E13" s="148">
        <f>F13+G13+H13+I13+J13+K13+L13</f>
        <v>19013.3</v>
      </c>
      <c r="F13" s="148">
        <f aca="true" t="shared" si="2" ref="F13:K13">F11</f>
        <v>0</v>
      </c>
      <c r="G13" s="148">
        <f t="shared" si="2"/>
        <v>0</v>
      </c>
      <c r="H13" s="148">
        <f t="shared" si="2"/>
        <v>4100.9</v>
      </c>
      <c r="I13" s="148">
        <f t="shared" si="2"/>
        <v>4037.3</v>
      </c>
      <c r="J13" s="148">
        <f t="shared" si="2"/>
        <v>4091.7</v>
      </c>
      <c r="K13" s="148">
        <f t="shared" si="2"/>
        <v>3391.7</v>
      </c>
      <c r="L13" s="148">
        <f>L11</f>
        <v>3391.7</v>
      </c>
      <c r="M13" s="376" t="s">
        <v>105</v>
      </c>
      <c r="N13" s="292"/>
      <c r="O13" s="433"/>
      <c r="P13" s="433"/>
      <c r="Q13" s="433"/>
      <c r="R13" s="433"/>
      <c r="S13" s="433"/>
      <c r="T13" s="433"/>
    </row>
    <row r="14" spans="1:20" ht="13.5" customHeight="1" thickBot="1">
      <c r="A14" s="427"/>
      <c r="B14" s="428"/>
      <c r="C14" s="429"/>
      <c r="D14" s="439"/>
      <c r="E14" s="25"/>
      <c r="F14" s="25"/>
      <c r="G14" s="25"/>
      <c r="H14" s="25"/>
      <c r="I14" s="25"/>
      <c r="J14" s="26"/>
      <c r="K14" s="26"/>
      <c r="L14" s="26"/>
      <c r="M14" s="376"/>
      <c r="N14" s="292"/>
      <c r="O14" s="434"/>
      <c r="P14" s="434"/>
      <c r="Q14" s="434"/>
      <c r="R14" s="434"/>
      <c r="S14" s="434"/>
      <c r="T14" s="434"/>
    </row>
    <row r="20" ht="12.75">
      <c r="F20" s="11">
        <f>F11</f>
        <v>0</v>
      </c>
    </row>
    <row r="23" ht="12.75">
      <c r="F23" s="11">
        <f>H11+I11+J11+K11</f>
        <v>15621.599999999999</v>
      </c>
    </row>
  </sheetData>
  <sheetProtection/>
  <mergeCells count="52">
    <mergeCell ref="T11:T12"/>
    <mergeCell ref="R13:R14"/>
    <mergeCell ref="S13:S14"/>
    <mergeCell ref="T13:T14"/>
    <mergeCell ref="R11:R12"/>
    <mergeCell ref="S11:S12"/>
    <mergeCell ref="T4:T6"/>
    <mergeCell ref="M10:N10"/>
    <mergeCell ref="M8:N8"/>
    <mergeCell ref="M9:N9"/>
    <mergeCell ref="R4:R6"/>
    <mergeCell ref="S4:S6"/>
    <mergeCell ref="M4:M6"/>
    <mergeCell ref="O4:O6"/>
    <mergeCell ref="P4:P6"/>
    <mergeCell ref="Q4:Q6"/>
    <mergeCell ref="F7:F9"/>
    <mergeCell ref="Q11:Q12"/>
    <mergeCell ref="Q13:Q14"/>
    <mergeCell ref="M13:N14"/>
    <mergeCell ref="O13:O14"/>
    <mergeCell ref="O11:O12"/>
    <mergeCell ref="P11:P12"/>
    <mergeCell ref="P13:P14"/>
    <mergeCell ref="L4:L6"/>
    <mergeCell ref="G7:G9"/>
    <mergeCell ref="H7:H9"/>
    <mergeCell ref="I7:I9"/>
    <mergeCell ref="J7:J9"/>
    <mergeCell ref="K7:K9"/>
    <mergeCell ref="L7:L9"/>
    <mergeCell ref="I4:I6"/>
    <mergeCell ref="J4:J6"/>
    <mergeCell ref="K4:K6"/>
    <mergeCell ref="A10:C10"/>
    <mergeCell ref="A11:C14"/>
    <mergeCell ref="D11:D12"/>
    <mergeCell ref="D13:D14"/>
    <mergeCell ref="A7:A9"/>
    <mergeCell ref="B7:B9"/>
    <mergeCell ref="C7:C9"/>
    <mergeCell ref="D7:D9"/>
    <mergeCell ref="A2:M2"/>
    <mergeCell ref="A3:M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2" right="0.23" top="0.72" bottom="1" header="0.5" footer="0.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90" zoomScaleSheetLayoutView="90" zoomScalePageLayoutView="0" workbookViewId="0" topLeftCell="A1">
      <selection activeCell="K6" sqref="K6"/>
    </sheetView>
  </sheetViews>
  <sheetFormatPr defaultColWidth="9.140625" defaultRowHeight="12.75"/>
  <cols>
    <col min="1" max="1" width="4.421875" style="11" customWidth="1"/>
    <col min="2" max="2" width="10.57421875" style="11" customWidth="1"/>
    <col min="3" max="3" width="32.28125" style="11" customWidth="1"/>
    <col min="4" max="4" width="13.7109375" style="11" customWidth="1"/>
    <col min="5" max="5" width="16.28125" style="11" customWidth="1"/>
    <col min="6" max="6" width="12.28125" style="11" customWidth="1"/>
    <col min="7" max="7" width="10.7109375" style="11" customWidth="1"/>
    <col min="8" max="8" width="11.140625" style="11" customWidth="1"/>
    <col min="9" max="9" width="11.7109375" style="11" customWidth="1"/>
    <col min="10" max="10" width="10.8515625" style="11" customWidth="1"/>
    <col min="11" max="12" width="11.421875" style="11" customWidth="1"/>
    <col min="13" max="13" width="12.00390625" style="11" customWidth="1"/>
    <col min="14" max="14" width="7.140625" style="11" hidden="1" customWidth="1"/>
    <col min="15" max="15" width="9.140625" style="11" hidden="1" customWidth="1"/>
    <col min="16" max="16" width="5.57421875" style="11" customWidth="1"/>
    <col min="17" max="17" width="6.140625" style="11" customWidth="1"/>
    <col min="18" max="18" width="6.00390625" style="11" customWidth="1"/>
    <col min="19" max="19" width="5.421875" style="11" customWidth="1"/>
    <col min="20" max="20" width="5.28125" style="11" customWidth="1"/>
    <col min="21" max="21" width="5.7109375" style="11" customWidth="1"/>
    <col min="22" max="16384" width="9.140625" style="11" customWidth="1"/>
  </cols>
  <sheetData>
    <row r="1" spans="6:21" s="82" customFormat="1" ht="27" customHeight="1" thickBot="1">
      <c r="F1" s="82" t="s">
        <v>102</v>
      </c>
      <c r="G1" s="82">
        <v>2014</v>
      </c>
      <c r="H1" s="82">
        <v>2015</v>
      </c>
      <c r="I1" s="82">
        <v>2016</v>
      </c>
      <c r="J1" s="82">
        <v>2017</v>
      </c>
      <c r="K1" s="82">
        <v>2018</v>
      </c>
      <c r="L1" s="82">
        <v>2019</v>
      </c>
      <c r="M1" s="82">
        <v>2020</v>
      </c>
      <c r="N1" s="82">
        <v>2014</v>
      </c>
      <c r="P1" s="82">
        <v>2015</v>
      </c>
      <c r="Q1" s="82">
        <v>2016</v>
      </c>
      <c r="R1" s="82">
        <v>2017</v>
      </c>
      <c r="S1" s="82">
        <v>2018</v>
      </c>
      <c r="T1" s="82">
        <v>2019</v>
      </c>
      <c r="U1" s="82">
        <v>2020</v>
      </c>
    </row>
    <row r="2" spans="1:21" ht="16.5" thickBot="1">
      <c r="A2" s="454"/>
      <c r="B2" s="455"/>
      <c r="C2" s="358" t="s">
        <v>399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13"/>
      <c r="Q2" s="14"/>
      <c r="R2" s="14"/>
      <c r="S2" s="14"/>
      <c r="T2" s="14"/>
      <c r="U2" s="15"/>
    </row>
    <row r="3" spans="1:21" ht="16.5" thickBot="1">
      <c r="A3" s="358" t="s">
        <v>23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456"/>
      <c r="O3" s="16"/>
      <c r="P3" s="164"/>
      <c r="Q3" s="2"/>
      <c r="R3" s="2"/>
      <c r="S3" s="2"/>
      <c r="T3" s="2"/>
      <c r="U3" s="165"/>
    </row>
    <row r="4" spans="1:21" ht="38.25" customHeight="1">
      <c r="A4" s="367">
        <v>7.1</v>
      </c>
      <c r="B4" s="457" t="s">
        <v>251</v>
      </c>
      <c r="C4" s="458"/>
      <c r="D4" s="373" t="s">
        <v>173</v>
      </c>
      <c r="E4" s="414" t="s">
        <v>252</v>
      </c>
      <c r="F4" s="463">
        <f>G4+H4+I4+J4+K4+L4+M4</f>
        <v>22262.599999999995</v>
      </c>
      <c r="G4" s="463">
        <v>5258.2</v>
      </c>
      <c r="H4" s="463">
        <v>5862.7</v>
      </c>
      <c r="I4" s="463">
        <v>2106.7</v>
      </c>
      <c r="J4" s="463">
        <v>1983.3</v>
      </c>
      <c r="K4" s="463">
        <v>2238.1</v>
      </c>
      <c r="L4" s="463">
        <v>2406.8</v>
      </c>
      <c r="M4" s="463">
        <v>2406.8</v>
      </c>
      <c r="N4" s="376"/>
      <c r="O4" s="323"/>
      <c r="P4" s="356"/>
      <c r="Q4" s="297"/>
      <c r="R4" s="297"/>
      <c r="S4" s="297"/>
      <c r="T4" s="297"/>
      <c r="U4" s="297"/>
    </row>
    <row r="5" spans="1:21" ht="13.5" thickBot="1">
      <c r="A5" s="368"/>
      <c r="B5" s="459"/>
      <c r="C5" s="460"/>
      <c r="D5" s="374"/>
      <c r="E5" s="415"/>
      <c r="F5" s="464"/>
      <c r="G5" s="464"/>
      <c r="H5" s="464"/>
      <c r="I5" s="464"/>
      <c r="J5" s="464"/>
      <c r="K5" s="464"/>
      <c r="L5" s="464"/>
      <c r="M5" s="464"/>
      <c r="N5" s="376"/>
      <c r="O5" s="323"/>
      <c r="P5" s="297"/>
      <c r="Q5" s="297"/>
      <c r="R5" s="297"/>
      <c r="S5" s="297"/>
      <c r="T5" s="297"/>
      <c r="U5" s="297"/>
    </row>
    <row r="6" spans="1:21" ht="50.25" customHeight="1" thickBot="1">
      <c r="A6" s="369"/>
      <c r="B6" s="461"/>
      <c r="C6" s="462"/>
      <c r="D6" s="375"/>
      <c r="E6" s="127" t="s">
        <v>253</v>
      </c>
      <c r="F6" s="41">
        <f>G6+H6+I6+J6+K6+L6</f>
        <v>80</v>
      </c>
      <c r="G6" s="41">
        <v>0</v>
      </c>
      <c r="H6" s="41">
        <v>0</v>
      </c>
      <c r="I6" s="41">
        <v>80</v>
      </c>
      <c r="J6" s="41">
        <v>0</v>
      </c>
      <c r="K6" s="41">
        <v>0</v>
      </c>
      <c r="L6" s="41">
        <v>0</v>
      </c>
      <c r="M6" s="47"/>
      <c r="N6" s="125"/>
      <c r="O6" s="40"/>
      <c r="P6" s="19"/>
      <c r="Q6" s="19"/>
      <c r="R6" s="19"/>
      <c r="S6" s="19"/>
      <c r="T6" s="19"/>
      <c r="U6" s="19"/>
    </row>
    <row r="7" spans="1:21" ht="33" customHeight="1" thickBot="1">
      <c r="A7" s="465" t="s">
        <v>153</v>
      </c>
      <c r="B7" s="361"/>
      <c r="C7" s="361"/>
      <c r="D7" s="456"/>
      <c r="E7" s="167" t="s">
        <v>252</v>
      </c>
      <c r="F7" s="78">
        <f>G7+H7+I7+J7+K7+L7+M7</f>
        <v>22262.599999999995</v>
      </c>
      <c r="G7" s="78">
        <f aca="true" t="shared" si="0" ref="G7:L7">G4</f>
        <v>5258.2</v>
      </c>
      <c r="H7" s="78">
        <f t="shared" si="0"/>
        <v>5862.7</v>
      </c>
      <c r="I7" s="78">
        <f t="shared" si="0"/>
        <v>2106.7</v>
      </c>
      <c r="J7" s="78">
        <f t="shared" si="0"/>
        <v>1983.3</v>
      </c>
      <c r="K7" s="78">
        <f t="shared" si="0"/>
        <v>2238.1</v>
      </c>
      <c r="L7" s="78">
        <f t="shared" si="0"/>
        <v>2406.8</v>
      </c>
      <c r="M7" s="124">
        <f>M4</f>
        <v>2406.8</v>
      </c>
      <c r="N7" s="125"/>
      <c r="O7" s="40"/>
      <c r="P7" s="31"/>
      <c r="Q7" s="31"/>
      <c r="R7" s="31"/>
      <c r="S7" s="31"/>
      <c r="T7" s="31"/>
      <c r="U7" s="31"/>
    </row>
    <row r="8" spans="1:21" ht="16.5" thickBot="1">
      <c r="A8" s="466"/>
      <c r="B8" s="366"/>
      <c r="C8" s="366"/>
      <c r="D8" s="467"/>
      <c r="E8" s="128" t="s">
        <v>254</v>
      </c>
      <c r="F8" s="78">
        <f>G8+H8+I8+J8</f>
        <v>80</v>
      </c>
      <c r="G8" s="78">
        <v>0</v>
      </c>
      <c r="H8" s="78">
        <v>0</v>
      </c>
      <c r="I8" s="79">
        <v>80</v>
      </c>
      <c r="J8" s="78">
        <v>0</v>
      </c>
      <c r="K8" s="78">
        <v>0</v>
      </c>
      <c r="L8" s="78">
        <v>0</v>
      </c>
      <c r="M8" s="124"/>
      <c r="N8" s="125"/>
      <c r="O8" s="40"/>
      <c r="P8" s="31"/>
      <c r="Q8" s="31"/>
      <c r="R8" s="31"/>
      <c r="S8" s="31"/>
      <c r="T8" s="31"/>
      <c r="U8" s="31"/>
    </row>
    <row r="9" spans="1:21" ht="16.5" thickBot="1">
      <c r="A9" s="421" t="s">
        <v>255</v>
      </c>
      <c r="B9" s="422"/>
      <c r="C9" s="422"/>
      <c r="D9" s="423"/>
      <c r="E9" s="168" t="s">
        <v>164</v>
      </c>
      <c r="F9" s="80">
        <f>G9+H9+I9+J9+K9+L9+M9</f>
        <v>22342.599999999995</v>
      </c>
      <c r="G9" s="80">
        <f>G10+G11</f>
        <v>5258.2</v>
      </c>
      <c r="H9" s="80">
        <f>H10+H11</f>
        <v>5862.7</v>
      </c>
      <c r="I9" s="80">
        <f>I7+I8</f>
        <v>2186.7</v>
      </c>
      <c r="J9" s="80">
        <f>J10+J11</f>
        <v>1983.3</v>
      </c>
      <c r="K9" s="80">
        <f>K10+K11</f>
        <v>2238.1</v>
      </c>
      <c r="L9" s="80">
        <f>L10+L11</f>
        <v>2406.8</v>
      </c>
      <c r="M9" s="169">
        <f>M7</f>
        <v>2406.8</v>
      </c>
      <c r="N9" s="125"/>
      <c r="O9" s="323"/>
      <c r="P9" s="4"/>
      <c r="Q9" s="4"/>
      <c r="R9" s="4"/>
      <c r="S9" s="4"/>
      <c r="T9" s="4"/>
      <c r="U9" s="4"/>
    </row>
    <row r="10" spans="1:21" ht="16.5" thickBot="1">
      <c r="A10" s="424"/>
      <c r="B10" s="425"/>
      <c r="C10" s="425"/>
      <c r="D10" s="426"/>
      <c r="E10" s="170" t="s">
        <v>256</v>
      </c>
      <c r="F10" s="80">
        <f>G10+H10+I10+J10+K10+L10+M10</f>
        <v>22262.599999999995</v>
      </c>
      <c r="G10" s="80">
        <f aca="true" t="shared" si="1" ref="G10:L10">G7</f>
        <v>5258.2</v>
      </c>
      <c r="H10" s="80">
        <f t="shared" si="1"/>
        <v>5862.7</v>
      </c>
      <c r="I10" s="80">
        <f t="shared" si="1"/>
        <v>2106.7</v>
      </c>
      <c r="J10" s="80">
        <f t="shared" si="1"/>
        <v>1983.3</v>
      </c>
      <c r="K10" s="80">
        <f t="shared" si="1"/>
        <v>2238.1</v>
      </c>
      <c r="L10" s="161">
        <f t="shared" si="1"/>
        <v>2406.8</v>
      </c>
      <c r="M10" s="169">
        <f>M9</f>
        <v>2406.8</v>
      </c>
      <c r="N10" s="125"/>
      <c r="O10" s="323"/>
      <c r="P10" s="4"/>
      <c r="Q10" s="4"/>
      <c r="R10" s="4"/>
      <c r="S10" s="4"/>
      <c r="T10" s="4"/>
      <c r="U10" s="4"/>
    </row>
    <row r="11" spans="1:21" ht="16.5" thickBot="1">
      <c r="A11" s="427"/>
      <c r="B11" s="428"/>
      <c r="C11" s="428"/>
      <c r="D11" s="429"/>
      <c r="E11" s="170" t="s">
        <v>130</v>
      </c>
      <c r="F11" s="78">
        <f>G11+H11+I11+J11</f>
        <v>80</v>
      </c>
      <c r="G11" s="78"/>
      <c r="H11" s="78"/>
      <c r="I11" s="78">
        <f>I8</f>
        <v>80</v>
      </c>
      <c r="J11" s="78"/>
      <c r="K11" s="78"/>
      <c r="L11" s="162"/>
      <c r="M11" s="124"/>
      <c r="N11" s="125"/>
      <c r="O11" s="40"/>
      <c r="P11" s="31"/>
      <c r="Q11" s="31"/>
      <c r="R11" s="31"/>
      <c r="S11" s="31"/>
      <c r="T11" s="31"/>
      <c r="U11" s="31"/>
    </row>
    <row r="13" spans="6:7" ht="12.75">
      <c r="F13" s="43"/>
      <c r="G13" s="43"/>
    </row>
    <row r="14" spans="3:9" ht="24" customHeight="1">
      <c r="C14" s="21"/>
      <c r="D14" s="21"/>
      <c r="E14" s="21"/>
      <c r="F14" s="48"/>
      <c r="G14" s="21"/>
      <c r="H14" s="21"/>
      <c r="I14" s="21"/>
    </row>
    <row r="15" ht="18.75">
      <c r="E15" s="21"/>
    </row>
    <row r="25" ht="12.75">
      <c r="M25" s="22"/>
    </row>
  </sheetData>
  <sheetProtection/>
  <mergeCells count="26">
    <mergeCell ref="U4:U5"/>
    <mergeCell ref="N4:N5"/>
    <mergeCell ref="P4:P5"/>
    <mergeCell ref="Q4:Q5"/>
    <mergeCell ref="R4:R5"/>
    <mergeCell ref="S4:S5"/>
    <mergeCell ref="T4:T5"/>
    <mergeCell ref="O9:O10"/>
    <mergeCell ref="M4:M5"/>
    <mergeCell ref="O4:O5"/>
    <mergeCell ref="A7:D8"/>
    <mergeCell ref="A9:D11"/>
    <mergeCell ref="I4:I5"/>
    <mergeCell ref="J4:J5"/>
    <mergeCell ref="K4:K5"/>
    <mergeCell ref="L4:L5"/>
    <mergeCell ref="A2:B2"/>
    <mergeCell ref="C2:O2"/>
    <mergeCell ref="A3:N3"/>
    <mergeCell ref="A4:A6"/>
    <mergeCell ref="B4:C6"/>
    <mergeCell ref="D4:D6"/>
    <mergeCell ref="E4:E5"/>
    <mergeCell ref="F4:F5"/>
    <mergeCell ref="G4:G5"/>
    <mergeCell ref="H4:H5"/>
  </mergeCells>
  <printOptions/>
  <pageMargins left="0.2" right="0.2" top="1" bottom="1" header="0.5" footer="0.5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8515625" style="11" customWidth="1"/>
    <col min="2" max="2" width="10.57421875" style="11" customWidth="1"/>
    <col min="3" max="3" width="28.421875" style="11" customWidth="1"/>
    <col min="4" max="4" width="4.7109375" style="11" customWidth="1"/>
    <col min="5" max="5" width="14.28125" style="11" customWidth="1"/>
    <col min="6" max="6" width="12.28125" style="11" customWidth="1"/>
    <col min="7" max="7" width="10.7109375" style="11" customWidth="1"/>
    <col min="8" max="8" width="11.140625" style="11" customWidth="1"/>
    <col min="9" max="9" width="11.7109375" style="11" customWidth="1"/>
    <col min="10" max="10" width="10.8515625" style="11" customWidth="1"/>
    <col min="11" max="12" width="11.421875" style="11" customWidth="1"/>
    <col min="13" max="13" width="12.00390625" style="11" customWidth="1"/>
    <col min="14" max="14" width="7.140625" style="11" hidden="1" customWidth="1"/>
    <col min="15" max="15" width="9.140625" style="11" hidden="1" customWidth="1"/>
    <col min="16" max="22" width="5.8515625" style="11" customWidth="1"/>
    <col min="23" max="16384" width="9.140625" style="11" customWidth="1"/>
  </cols>
  <sheetData>
    <row r="1" ht="13.5" thickBot="1"/>
    <row r="2" spans="1:22" ht="83.25" customHeight="1">
      <c r="A2" s="367" t="s">
        <v>96</v>
      </c>
      <c r="B2" s="499" t="s">
        <v>97</v>
      </c>
      <c r="C2" s="491" t="s">
        <v>98</v>
      </c>
      <c r="D2" s="501"/>
      <c r="E2" s="491" t="s">
        <v>99</v>
      </c>
      <c r="F2" s="493" t="s">
        <v>100</v>
      </c>
      <c r="G2" s="473" t="s">
        <v>258</v>
      </c>
      <c r="H2" s="474"/>
      <c r="I2" s="474"/>
      <c r="J2" s="474"/>
      <c r="K2" s="474"/>
      <c r="L2" s="474"/>
      <c r="M2" s="474"/>
      <c r="N2" s="474"/>
      <c r="O2" s="474"/>
      <c r="P2" s="470" t="s">
        <v>101</v>
      </c>
      <c r="Q2" s="471"/>
      <c r="R2" s="471"/>
      <c r="S2" s="471"/>
      <c r="T2" s="471"/>
      <c r="U2" s="471"/>
      <c r="V2" s="472"/>
    </row>
    <row r="3" spans="1:22" ht="23.25" customHeight="1" thickBot="1">
      <c r="A3" s="369"/>
      <c r="B3" s="500"/>
      <c r="C3" s="502"/>
      <c r="D3" s="503"/>
      <c r="E3" s="492"/>
      <c r="F3" s="494"/>
      <c r="G3" s="228">
        <v>2014</v>
      </c>
      <c r="H3" s="229">
        <v>2015</v>
      </c>
      <c r="I3" s="229">
        <v>2016</v>
      </c>
      <c r="J3" s="229">
        <v>2017</v>
      </c>
      <c r="K3" s="229">
        <v>2018</v>
      </c>
      <c r="L3" s="229">
        <v>2019</v>
      </c>
      <c r="M3" s="229">
        <v>2020</v>
      </c>
      <c r="N3" s="230">
        <v>2018</v>
      </c>
      <c r="O3" s="231">
        <v>2019</v>
      </c>
      <c r="P3" s="232">
        <v>2014</v>
      </c>
      <c r="Q3" s="230">
        <v>2015</v>
      </c>
      <c r="R3" s="230">
        <v>2016</v>
      </c>
      <c r="S3" s="230">
        <v>2017</v>
      </c>
      <c r="T3" s="230">
        <v>2018</v>
      </c>
      <c r="U3" s="230">
        <v>2019</v>
      </c>
      <c r="V3" s="230">
        <v>2020</v>
      </c>
    </row>
    <row r="4" spans="1:22" s="176" customFormat="1" ht="13.5" thickBot="1">
      <c r="A4" s="221">
        <v>1</v>
      </c>
      <c r="B4" s="222">
        <v>2</v>
      </c>
      <c r="C4" s="504">
        <v>3</v>
      </c>
      <c r="D4" s="505"/>
      <c r="E4" s="223">
        <v>4</v>
      </c>
      <c r="F4" s="224">
        <v>5</v>
      </c>
      <c r="G4" s="225">
        <v>6</v>
      </c>
      <c r="H4" s="222">
        <v>7</v>
      </c>
      <c r="I4" s="225">
        <v>8</v>
      </c>
      <c r="J4" s="222">
        <v>9</v>
      </c>
      <c r="K4" s="222">
        <v>10</v>
      </c>
      <c r="L4" s="222">
        <v>11</v>
      </c>
      <c r="M4" s="222">
        <v>12</v>
      </c>
      <c r="N4" s="222">
        <v>10</v>
      </c>
      <c r="O4" s="226">
        <v>11</v>
      </c>
      <c r="P4" s="227">
        <v>13</v>
      </c>
      <c r="Q4" s="224">
        <v>14</v>
      </c>
      <c r="R4" s="224">
        <v>15</v>
      </c>
      <c r="S4" s="224">
        <v>16</v>
      </c>
      <c r="T4" s="224">
        <v>17</v>
      </c>
      <c r="U4" s="224">
        <v>18</v>
      </c>
      <c r="V4" s="224">
        <v>19</v>
      </c>
    </row>
    <row r="5" spans="1:22" ht="12.75" customHeight="1">
      <c r="A5" s="480" t="s">
        <v>29</v>
      </c>
      <c r="B5" s="481"/>
      <c r="C5" s="481"/>
      <c r="D5" s="482"/>
      <c r="E5" s="489" t="s">
        <v>398</v>
      </c>
      <c r="F5" s="205"/>
      <c r="G5" s="206"/>
      <c r="H5" s="207"/>
      <c r="I5" s="207"/>
      <c r="J5" s="81"/>
      <c r="K5" s="208"/>
      <c r="L5" s="205"/>
      <c r="M5" s="163"/>
      <c r="N5" s="209"/>
      <c r="O5" s="477"/>
      <c r="P5" s="211"/>
      <c r="Q5" s="210"/>
      <c r="R5" s="210"/>
      <c r="S5" s="210"/>
      <c r="T5" s="210"/>
      <c r="U5" s="39"/>
      <c r="V5" s="212"/>
    </row>
    <row r="6" spans="1:22" ht="22.5" customHeight="1" thickBot="1">
      <c r="A6" s="483"/>
      <c r="B6" s="484"/>
      <c r="C6" s="484"/>
      <c r="D6" s="485"/>
      <c r="E6" s="490"/>
      <c r="F6" s="233">
        <f>G6+H6+I6+J6+K6+L6+M6</f>
        <v>1091004.01</v>
      </c>
      <c r="G6" s="233">
        <v>163628.9</v>
      </c>
      <c r="H6" s="233">
        <v>161081.8</v>
      </c>
      <c r="I6" s="233">
        <v>180433.21</v>
      </c>
      <c r="J6" s="233">
        <f>J8+J9</f>
        <v>159283.59999999998</v>
      </c>
      <c r="K6" s="233">
        <v>156453.2</v>
      </c>
      <c r="L6" s="233">
        <f>L8+L9</f>
        <v>140711.7</v>
      </c>
      <c r="M6" s="233">
        <f>M8+M9</f>
        <v>129411.6</v>
      </c>
      <c r="N6" s="158"/>
      <c r="O6" s="478"/>
      <c r="P6" s="213"/>
      <c r="Q6" s="157"/>
      <c r="R6" s="157"/>
      <c r="S6" s="157"/>
      <c r="T6" s="157"/>
      <c r="U6" s="19"/>
      <c r="V6" s="214"/>
    </row>
    <row r="7" spans="1:22" ht="12.75" customHeight="1">
      <c r="A7" s="483"/>
      <c r="B7" s="484"/>
      <c r="C7" s="484"/>
      <c r="D7" s="485"/>
      <c r="E7" s="495" t="s">
        <v>254</v>
      </c>
      <c r="F7" s="377">
        <f>G7+H7+I7+J8+K8+L8+M8</f>
        <v>800663.4099999999</v>
      </c>
      <c r="G7" s="377">
        <v>117789.3</v>
      </c>
      <c r="H7" s="377">
        <v>114117.1</v>
      </c>
      <c r="I7" s="377">
        <v>127160.01</v>
      </c>
      <c r="J7" s="116"/>
      <c r="K7" s="117"/>
      <c r="L7" s="117"/>
      <c r="M7" s="234"/>
      <c r="N7" s="159"/>
      <c r="O7" s="497"/>
      <c r="P7" s="215"/>
      <c r="Q7" s="166"/>
      <c r="R7" s="166"/>
      <c r="S7" s="166"/>
      <c r="T7" s="166"/>
      <c r="U7" s="19"/>
      <c r="V7" s="214"/>
    </row>
    <row r="8" spans="1:22" ht="16.5" thickBot="1">
      <c r="A8" s="483"/>
      <c r="B8" s="484"/>
      <c r="C8" s="484"/>
      <c r="D8" s="485"/>
      <c r="E8" s="496"/>
      <c r="F8" s="378"/>
      <c r="G8" s="378"/>
      <c r="H8" s="378"/>
      <c r="I8" s="378"/>
      <c r="J8" s="118">
        <f>41.9+112010.2</f>
        <v>112052.09999999999</v>
      </c>
      <c r="K8" s="118">
        <v>111550.2</v>
      </c>
      <c r="L8" s="118">
        <v>109710</v>
      </c>
      <c r="M8" s="118">
        <v>108284.7</v>
      </c>
      <c r="N8" s="125"/>
      <c r="O8" s="497"/>
      <c r="P8" s="216"/>
      <c r="Q8" s="77"/>
      <c r="R8" s="77"/>
      <c r="S8" s="77"/>
      <c r="T8" s="77"/>
      <c r="U8" s="19"/>
      <c r="V8" s="214"/>
    </row>
    <row r="9" spans="1:22" ht="10.5" customHeight="1">
      <c r="A9" s="483"/>
      <c r="B9" s="484"/>
      <c r="C9" s="484"/>
      <c r="D9" s="485"/>
      <c r="E9" s="495" t="s">
        <v>120</v>
      </c>
      <c r="F9" s="377">
        <f>G9+H9+I9+J9+K9+L9+M9</f>
        <v>290340.60000000003</v>
      </c>
      <c r="G9" s="377">
        <v>45839.6</v>
      </c>
      <c r="H9" s="377">
        <v>46964.7</v>
      </c>
      <c r="I9" s="377">
        <v>53273.2</v>
      </c>
      <c r="J9" s="377">
        <v>47231.5</v>
      </c>
      <c r="K9" s="377">
        <f>K6-K8</f>
        <v>44903.000000000015</v>
      </c>
      <c r="L9" s="377">
        <v>31001.7</v>
      </c>
      <c r="M9" s="377">
        <v>21126.9</v>
      </c>
      <c r="N9" s="125"/>
      <c r="O9" s="497"/>
      <c r="P9" s="216"/>
      <c r="Q9" s="77"/>
      <c r="R9" s="77"/>
      <c r="S9" s="77"/>
      <c r="T9" s="77"/>
      <c r="U9" s="19"/>
      <c r="V9" s="214"/>
    </row>
    <row r="10" spans="1:22" ht="15.75">
      <c r="A10" s="483"/>
      <c r="B10" s="484"/>
      <c r="C10" s="484"/>
      <c r="D10" s="485"/>
      <c r="E10" s="498"/>
      <c r="F10" s="479"/>
      <c r="G10" s="479"/>
      <c r="H10" s="479"/>
      <c r="I10" s="479"/>
      <c r="J10" s="468"/>
      <c r="K10" s="468"/>
      <c r="L10" s="468"/>
      <c r="M10" s="475"/>
      <c r="N10" s="125"/>
      <c r="O10" s="497"/>
      <c r="P10" s="216"/>
      <c r="Q10" s="77"/>
      <c r="R10" s="77"/>
      <c r="S10" s="77"/>
      <c r="T10" s="77"/>
      <c r="U10" s="19"/>
      <c r="V10" s="214"/>
    </row>
    <row r="11" spans="1:22" ht="13.5" customHeight="1" thickBot="1">
      <c r="A11" s="486"/>
      <c r="B11" s="487"/>
      <c r="C11" s="487"/>
      <c r="D11" s="488"/>
      <c r="E11" s="496"/>
      <c r="F11" s="378"/>
      <c r="G11" s="378"/>
      <c r="H11" s="378"/>
      <c r="I11" s="378"/>
      <c r="J11" s="469"/>
      <c r="K11" s="469"/>
      <c r="L11" s="469"/>
      <c r="M11" s="476"/>
      <c r="N11" s="160"/>
      <c r="O11" s="497"/>
      <c r="P11" s="217"/>
      <c r="Q11" s="218"/>
      <c r="R11" s="218"/>
      <c r="S11" s="218"/>
      <c r="T11" s="218"/>
      <c r="U11" s="219"/>
      <c r="V11" s="220"/>
    </row>
    <row r="13" spans="6:7" ht="12.75">
      <c r="F13" s="43"/>
      <c r="G13" s="43"/>
    </row>
    <row r="14" spans="3:9" ht="24" customHeight="1">
      <c r="C14" s="21"/>
      <c r="D14" s="21"/>
      <c r="E14" s="21"/>
      <c r="F14" s="48"/>
      <c r="G14" s="21"/>
      <c r="H14" s="21"/>
      <c r="I14" s="21"/>
    </row>
    <row r="15" ht="18.75">
      <c r="E15" s="21"/>
    </row>
    <row r="25" ht="12.75">
      <c r="M25" s="22"/>
    </row>
  </sheetData>
  <sheetProtection/>
  <mergeCells count="27">
    <mergeCell ref="F9:F11"/>
    <mergeCell ref="G9:G11"/>
    <mergeCell ref="H9:H11"/>
    <mergeCell ref="C4:D4"/>
    <mergeCell ref="F7:F8"/>
    <mergeCell ref="G7:G8"/>
    <mergeCell ref="H7:H8"/>
    <mergeCell ref="A5:D11"/>
    <mergeCell ref="E5:E6"/>
    <mergeCell ref="E2:E3"/>
    <mergeCell ref="F2:F3"/>
    <mergeCell ref="E7:E8"/>
    <mergeCell ref="I7:I8"/>
    <mergeCell ref="E9:E11"/>
    <mergeCell ref="A2:A3"/>
    <mergeCell ref="B2:B3"/>
    <mergeCell ref="C2:D3"/>
    <mergeCell ref="J9:J11"/>
    <mergeCell ref="K9:K11"/>
    <mergeCell ref="P2:V2"/>
    <mergeCell ref="G2:O2"/>
    <mergeCell ref="L9:L11"/>
    <mergeCell ref="M9:M11"/>
    <mergeCell ref="O5:O6"/>
    <mergeCell ref="I9:I11"/>
    <mergeCell ref="O7:O8"/>
    <mergeCell ref="O9:O11"/>
  </mergeCells>
  <printOptions/>
  <pageMargins left="0.12" right="0.2" top="1" bottom="1" header="0.5" footer="0.5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63"/>
  <sheetViews>
    <sheetView zoomScale="80" zoomScaleNormal="80" zoomScalePageLayoutView="0" workbookViewId="0" topLeftCell="A1">
      <pane xSplit="4" ySplit="4" topLeftCell="E1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63" sqref="A1:S163"/>
    </sheetView>
  </sheetViews>
  <sheetFormatPr defaultColWidth="8.8515625" defaultRowHeight="12.75"/>
  <cols>
    <col min="1" max="1" width="9.28125" style="74" customWidth="1"/>
    <col min="2" max="2" width="52.57421875" style="74" customWidth="1"/>
    <col min="3" max="3" width="15.140625" style="74" customWidth="1"/>
    <col min="4" max="4" width="13.7109375" style="74" customWidth="1"/>
    <col min="5" max="5" width="9.421875" style="74" customWidth="1"/>
    <col min="6" max="6" width="8.8515625" style="74" customWidth="1"/>
    <col min="7" max="7" width="9.00390625" style="74" customWidth="1"/>
    <col min="8" max="8" width="8.28125" style="74" customWidth="1"/>
    <col min="9" max="9" width="8.57421875" style="74" customWidth="1"/>
    <col min="10" max="10" width="8.421875" style="74" customWidth="1"/>
    <col min="11" max="11" width="7.8515625" style="74" customWidth="1"/>
    <col min="12" max="12" width="7.28125" style="74" customWidth="1"/>
    <col min="13" max="13" width="7.140625" style="74" customWidth="1"/>
    <col min="14" max="14" width="6.8515625" style="74" customWidth="1"/>
    <col min="15" max="15" width="6.140625" style="74" customWidth="1"/>
    <col min="16" max="16" width="6.57421875" style="74" customWidth="1"/>
    <col min="17" max="17" width="5.8515625" style="74" customWidth="1"/>
    <col min="18" max="18" width="5.421875" style="74" customWidth="1"/>
    <col min="19" max="19" width="5.57421875" style="74" customWidth="1"/>
    <col min="20" max="16384" width="8.8515625" style="74" customWidth="1"/>
  </cols>
  <sheetData>
    <row r="1" spans="5:19" ht="12.75">
      <c r="E1" s="74" t="s">
        <v>102</v>
      </c>
      <c r="F1" s="74">
        <v>2014</v>
      </c>
      <c r="G1" s="74">
        <v>2015</v>
      </c>
      <c r="H1" s="74">
        <v>2016</v>
      </c>
      <c r="I1" s="74">
        <v>2017</v>
      </c>
      <c r="J1" s="74">
        <v>2018</v>
      </c>
      <c r="K1" s="74">
        <v>2019</v>
      </c>
      <c r="L1" s="74">
        <v>2020</v>
      </c>
      <c r="M1" s="74">
        <v>2014</v>
      </c>
      <c r="N1" s="74">
        <v>2015</v>
      </c>
      <c r="O1" s="74">
        <v>2016</v>
      </c>
      <c r="P1" s="74">
        <v>2017</v>
      </c>
      <c r="Q1" s="74">
        <v>2018</v>
      </c>
      <c r="R1" s="74">
        <v>2019</v>
      </c>
      <c r="S1" s="74">
        <v>2020</v>
      </c>
    </row>
    <row r="2" spans="1:19" s="69" customFormat="1" ht="30" customHeight="1">
      <c r="A2" s="506" t="s">
        <v>397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75"/>
      <c r="P2" s="75"/>
      <c r="Q2" s="75"/>
      <c r="R2" s="75"/>
      <c r="S2" s="75"/>
    </row>
    <row r="3" spans="1:19" ht="31.5" customHeight="1">
      <c r="A3" s="513" t="s">
        <v>32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5"/>
      <c r="P3" s="515"/>
      <c r="Q3" s="515"/>
      <c r="R3" s="515"/>
      <c r="S3" s="515"/>
    </row>
    <row r="4" spans="1:19" ht="15.75" customHeight="1">
      <c r="A4" s="508" t="s">
        <v>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</row>
    <row r="5" spans="1:19" ht="30">
      <c r="A5" s="179" t="s">
        <v>31</v>
      </c>
      <c r="B5" s="10" t="s">
        <v>30</v>
      </c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9"/>
      <c r="O5" s="8"/>
      <c r="P5" s="8"/>
      <c r="Q5" s="8"/>
      <c r="R5" s="9"/>
      <c r="S5" s="9"/>
    </row>
    <row r="6" spans="1:19" ht="31.5">
      <c r="A6" s="180" t="s">
        <v>15</v>
      </c>
      <c r="B6" s="181" t="s">
        <v>14</v>
      </c>
      <c r="C6" s="8"/>
      <c r="D6" s="8"/>
      <c r="E6" s="8"/>
      <c r="F6" s="8"/>
      <c r="G6" s="8"/>
      <c r="H6" s="8"/>
      <c r="I6" s="8"/>
      <c r="J6" s="9"/>
      <c r="K6" s="8"/>
      <c r="L6" s="8"/>
      <c r="M6" s="8"/>
      <c r="N6" s="9"/>
      <c r="O6" s="8"/>
      <c r="P6" s="8"/>
      <c r="Q6" s="8"/>
      <c r="R6" s="9"/>
      <c r="S6" s="9"/>
    </row>
    <row r="7" spans="1:19" ht="15.75" customHeight="1">
      <c r="A7" s="180" t="s">
        <v>13</v>
      </c>
      <c r="B7" s="181" t="s">
        <v>12</v>
      </c>
      <c r="C7" s="8"/>
      <c r="D7" s="8"/>
      <c r="E7" s="8"/>
      <c r="F7" s="8"/>
      <c r="G7" s="8"/>
      <c r="H7" s="8"/>
      <c r="I7" s="8"/>
      <c r="J7" s="9"/>
      <c r="K7" s="8"/>
      <c r="L7" s="8"/>
      <c r="M7" s="8"/>
      <c r="N7" s="9"/>
      <c r="O7" s="8"/>
      <c r="P7" s="8"/>
      <c r="Q7" s="8"/>
      <c r="R7" s="9"/>
      <c r="S7" s="9"/>
    </row>
    <row r="8" spans="1:19" ht="15.75">
      <c r="A8" s="180" t="s">
        <v>11</v>
      </c>
      <c r="B8" s="181" t="s">
        <v>10</v>
      </c>
      <c r="C8" s="8"/>
      <c r="D8" s="8"/>
      <c r="E8" s="8"/>
      <c r="F8" s="8"/>
      <c r="G8" s="8"/>
      <c r="H8" s="8"/>
      <c r="I8" s="8"/>
      <c r="J8" s="9"/>
      <c r="K8" s="8"/>
      <c r="L8" s="8"/>
      <c r="M8" s="8"/>
      <c r="N8" s="9"/>
      <c r="O8" s="8"/>
      <c r="P8" s="8"/>
      <c r="Q8" s="8"/>
      <c r="R8" s="9"/>
      <c r="S8" s="9"/>
    </row>
    <row r="9" spans="1:19" ht="47.25">
      <c r="A9" s="180" t="s">
        <v>9</v>
      </c>
      <c r="B9" s="181" t="s">
        <v>8</v>
      </c>
      <c r="C9" s="8"/>
      <c r="D9" s="8"/>
      <c r="E9" s="8"/>
      <c r="F9" s="8"/>
      <c r="G9" s="8"/>
      <c r="H9" s="8"/>
      <c r="I9" s="8"/>
      <c r="J9" s="9"/>
      <c r="K9" s="8"/>
      <c r="L9" s="8"/>
      <c r="M9" s="8"/>
      <c r="N9" s="9"/>
      <c r="O9" s="8"/>
      <c r="P9" s="8"/>
      <c r="Q9" s="8"/>
      <c r="R9" s="9"/>
      <c r="S9" s="9"/>
    </row>
    <row r="10" spans="1:19" s="63" customFormat="1" ht="33" customHeight="1">
      <c r="A10" s="182"/>
      <c r="B10" s="183" t="s">
        <v>4</v>
      </c>
      <c r="C10" s="62" t="s">
        <v>27</v>
      </c>
      <c r="D10" s="62" t="s">
        <v>120</v>
      </c>
      <c r="E10" s="62"/>
      <c r="F10" s="62"/>
      <c r="G10" s="62"/>
      <c r="H10" s="62"/>
      <c r="I10" s="62"/>
      <c r="J10" s="184"/>
      <c r="K10" s="62"/>
      <c r="L10" s="62"/>
      <c r="M10" s="62"/>
      <c r="N10" s="184"/>
      <c r="O10" s="62"/>
      <c r="P10" s="62"/>
      <c r="Q10" s="62"/>
      <c r="R10" s="184"/>
      <c r="S10" s="184"/>
    </row>
    <row r="11" spans="1:19" s="63" customFormat="1" ht="0.75" customHeight="1" hidden="1">
      <c r="A11" s="182"/>
      <c r="B11" s="183"/>
      <c r="C11" s="62"/>
      <c r="D11" s="62"/>
      <c r="E11" s="62"/>
      <c r="F11" s="62"/>
      <c r="G11" s="62"/>
      <c r="H11" s="62"/>
      <c r="I11" s="62"/>
      <c r="J11" s="184"/>
      <c r="K11" s="62"/>
      <c r="L11" s="62"/>
      <c r="M11" s="62"/>
      <c r="N11" s="184"/>
      <c r="O11" s="62"/>
      <c r="P11" s="62"/>
      <c r="Q11" s="62"/>
      <c r="R11" s="184"/>
      <c r="S11" s="184"/>
    </row>
    <row r="12" spans="1:19" s="63" customFormat="1" ht="35.25" customHeight="1" hidden="1">
      <c r="A12" s="182"/>
      <c r="B12" s="183"/>
      <c r="C12" s="185" t="s">
        <v>288</v>
      </c>
      <c r="D12" s="62"/>
      <c r="E12" s="62"/>
      <c r="F12" s="62"/>
      <c r="G12" s="62"/>
      <c r="H12" s="62"/>
      <c r="I12" s="62"/>
      <c r="J12" s="184"/>
      <c r="K12" s="62"/>
      <c r="L12" s="62"/>
      <c r="M12" s="62"/>
      <c r="N12" s="184"/>
      <c r="O12" s="62"/>
      <c r="P12" s="62"/>
      <c r="Q12" s="62"/>
      <c r="R12" s="184"/>
      <c r="S12" s="184"/>
    </row>
    <row r="13" spans="1:19" ht="29.25" customHeight="1" hidden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76"/>
      <c r="P13" s="76"/>
      <c r="Q13" s="76"/>
      <c r="R13" s="76"/>
      <c r="S13" s="76"/>
    </row>
    <row r="14" spans="1:19" ht="47.25">
      <c r="A14" s="180" t="s">
        <v>388</v>
      </c>
      <c r="B14" s="181" t="s">
        <v>387</v>
      </c>
      <c r="C14" s="187"/>
      <c r="D14" s="65"/>
      <c r="E14" s="65"/>
      <c r="F14" s="65"/>
      <c r="G14" s="65"/>
      <c r="H14" s="65"/>
      <c r="I14" s="65"/>
      <c r="J14" s="65"/>
      <c r="K14" s="65"/>
      <c r="L14" s="65"/>
      <c r="M14" s="188">
        <v>35</v>
      </c>
      <c r="N14" s="188">
        <v>40</v>
      </c>
      <c r="O14" s="64">
        <v>45</v>
      </c>
      <c r="P14" s="64">
        <v>50</v>
      </c>
      <c r="Q14" s="65">
        <v>55</v>
      </c>
      <c r="R14" s="66">
        <v>55</v>
      </c>
      <c r="S14" s="66"/>
    </row>
    <row r="15" spans="1:19" ht="47.25">
      <c r="A15" s="180" t="s">
        <v>386</v>
      </c>
      <c r="B15" s="181" t="s">
        <v>385</v>
      </c>
      <c r="C15" s="187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66"/>
      <c r="O15" s="65"/>
      <c r="P15" s="65"/>
      <c r="Q15" s="65"/>
      <c r="R15" s="66"/>
      <c r="S15" s="66"/>
    </row>
    <row r="16" spans="1:19" ht="31.5">
      <c r="A16" s="180" t="s">
        <v>384</v>
      </c>
      <c r="B16" s="181" t="s">
        <v>383</v>
      </c>
      <c r="C16" s="8" t="s">
        <v>27</v>
      </c>
      <c r="D16" s="66" t="s">
        <v>120</v>
      </c>
      <c r="E16" s="70">
        <f>F16+G16+H16+I16+J16+K16</f>
        <v>5</v>
      </c>
      <c r="F16" s="65"/>
      <c r="G16" s="65"/>
      <c r="H16" s="65"/>
      <c r="I16" s="65">
        <v>2</v>
      </c>
      <c r="J16" s="65">
        <v>3</v>
      </c>
      <c r="K16" s="65"/>
      <c r="L16" s="65"/>
      <c r="M16" s="66"/>
      <c r="N16" s="66"/>
      <c r="O16" s="65"/>
      <c r="P16" s="65"/>
      <c r="Q16" s="65"/>
      <c r="R16" s="66"/>
      <c r="S16" s="66"/>
    </row>
    <row r="17" spans="1:19" ht="31.5">
      <c r="A17" s="180" t="s">
        <v>382</v>
      </c>
      <c r="B17" s="181" t="s">
        <v>381</v>
      </c>
      <c r="C17" s="187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66"/>
      <c r="O17" s="65"/>
      <c r="P17" s="65"/>
      <c r="Q17" s="65"/>
      <c r="R17" s="66"/>
      <c r="S17" s="66"/>
    </row>
    <row r="18" spans="1:19" ht="63">
      <c r="A18" s="180" t="s">
        <v>380</v>
      </c>
      <c r="B18" s="189" t="s">
        <v>379</v>
      </c>
      <c r="C18" s="8" t="s">
        <v>27</v>
      </c>
      <c r="D18" s="66" t="s">
        <v>120</v>
      </c>
      <c r="E18" s="65"/>
      <c r="F18" s="65"/>
      <c r="G18" s="65"/>
      <c r="H18" s="65"/>
      <c r="I18" s="65"/>
      <c r="J18" s="65"/>
      <c r="K18" s="65"/>
      <c r="L18" s="65"/>
      <c r="M18" s="66"/>
      <c r="N18" s="66"/>
      <c r="O18" s="65"/>
      <c r="P18" s="65"/>
      <c r="Q18" s="65"/>
      <c r="R18" s="66"/>
      <c r="S18" s="66"/>
    </row>
    <row r="19" spans="1:19" ht="47.25">
      <c r="A19" s="180" t="s">
        <v>378</v>
      </c>
      <c r="B19" s="181" t="s">
        <v>377</v>
      </c>
      <c r="C19" s="187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6"/>
      <c r="O19" s="65"/>
      <c r="P19" s="65"/>
      <c r="Q19" s="65"/>
      <c r="R19" s="66"/>
      <c r="S19" s="66"/>
    </row>
    <row r="20" spans="1:19" ht="31.5">
      <c r="A20" s="180"/>
      <c r="B20" s="181" t="s">
        <v>376</v>
      </c>
      <c r="C20" s="187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66"/>
      <c r="O20" s="65"/>
      <c r="P20" s="65"/>
      <c r="Q20" s="65"/>
      <c r="R20" s="66"/>
      <c r="S20" s="66"/>
    </row>
    <row r="21" spans="1:19" ht="31.5">
      <c r="A21" s="180"/>
      <c r="B21" s="181" t="s">
        <v>375</v>
      </c>
      <c r="C21" s="187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6"/>
      <c r="O21" s="65"/>
      <c r="P21" s="65"/>
      <c r="Q21" s="65"/>
      <c r="R21" s="66"/>
      <c r="S21" s="66"/>
    </row>
    <row r="22" spans="1:19" ht="15.75">
      <c r="A22" s="180"/>
      <c r="B22" s="181" t="s">
        <v>374</v>
      </c>
      <c r="C22" s="187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5"/>
      <c r="P22" s="65"/>
      <c r="Q22" s="65"/>
      <c r="R22" s="66"/>
      <c r="S22" s="66"/>
    </row>
    <row r="23" spans="1:19" ht="15.75">
      <c r="A23" s="180"/>
      <c r="B23" s="181" t="s">
        <v>373</v>
      </c>
      <c r="C23" s="187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66"/>
      <c r="O23" s="65"/>
      <c r="P23" s="65"/>
      <c r="Q23" s="65"/>
      <c r="R23" s="66"/>
      <c r="S23" s="66"/>
    </row>
    <row r="24" spans="1:19" ht="15.75">
      <c r="A24" s="180"/>
      <c r="B24" s="181" t="s">
        <v>372</v>
      </c>
      <c r="C24" s="187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66"/>
      <c r="O24" s="65"/>
      <c r="P24" s="65"/>
      <c r="Q24" s="65"/>
      <c r="R24" s="66"/>
      <c r="S24" s="66"/>
    </row>
    <row r="25" spans="1:19" ht="15.75">
      <c r="A25" s="180"/>
      <c r="B25" s="181" t="s">
        <v>371</v>
      </c>
      <c r="C25" s="187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6"/>
      <c r="O25" s="65"/>
      <c r="P25" s="65"/>
      <c r="Q25" s="65"/>
      <c r="R25" s="66"/>
      <c r="S25" s="66"/>
    </row>
    <row r="26" spans="1:19" ht="47.25">
      <c r="A26" s="180" t="s">
        <v>370</v>
      </c>
      <c r="B26" s="181" t="s">
        <v>369</v>
      </c>
      <c r="C26" s="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31.5">
      <c r="A27" s="180" t="s">
        <v>368</v>
      </c>
      <c r="B27" s="189" t="s">
        <v>367</v>
      </c>
      <c r="C27" s="8"/>
      <c r="D27" s="66"/>
      <c r="E27" s="71">
        <f>F27+G27+H27+I27+J27+K27</f>
        <v>10</v>
      </c>
      <c r="F27" s="66"/>
      <c r="G27" s="66"/>
      <c r="H27" s="66"/>
      <c r="I27" s="66">
        <v>5</v>
      </c>
      <c r="J27" s="66">
        <v>5</v>
      </c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5.75">
      <c r="A28" s="180" t="s">
        <v>366</v>
      </c>
      <c r="B28" s="181" t="s">
        <v>365</v>
      </c>
      <c r="C28" s="8"/>
      <c r="D28" s="66"/>
      <c r="E28" s="71">
        <f>F28+G28+H28+I28+J28+K28</f>
        <v>10</v>
      </c>
      <c r="F28" s="66"/>
      <c r="G28" s="66"/>
      <c r="H28" s="66"/>
      <c r="I28" s="66">
        <v>5</v>
      </c>
      <c r="J28" s="66">
        <v>5</v>
      </c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25.5">
      <c r="A29" s="180" t="s">
        <v>364</v>
      </c>
      <c r="B29" s="190" t="s">
        <v>363</v>
      </c>
      <c r="C29" s="19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3" customFormat="1" ht="42.75" customHeight="1">
      <c r="A30" s="62"/>
      <c r="B30" s="192" t="s">
        <v>3</v>
      </c>
      <c r="C30" s="193" t="s">
        <v>27</v>
      </c>
      <c r="D30" s="71" t="s">
        <v>120</v>
      </c>
      <c r="E30" s="71">
        <f>H30+I30+J30+K30</f>
        <v>25</v>
      </c>
      <c r="F30" s="71"/>
      <c r="G30" s="71"/>
      <c r="H30" s="71"/>
      <c r="I30" s="71">
        <v>12</v>
      </c>
      <c r="J30" s="71">
        <v>13</v>
      </c>
      <c r="K30" s="71"/>
      <c r="L30" s="71"/>
      <c r="M30" s="71"/>
      <c r="N30" s="71"/>
      <c r="O30" s="71"/>
      <c r="P30" s="71"/>
      <c r="Q30" s="71"/>
      <c r="R30" s="71"/>
      <c r="S30" s="71"/>
    </row>
    <row r="31" spans="1:19" s="63" customFormat="1" ht="14.25">
      <c r="A31" s="62"/>
      <c r="B31" s="192"/>
      <c r="C31" s="193"/>
      <c r="D31" s="194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27" customHeight="1">
      <c r="A32" s="511" t="s">
        <v>2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</row>
    <row r="33" spans="1:19" ht="15">
      <c r="A33" s="180" t="s">
        <v>85</v>
      </c>
      <c r="B33" s="10" t="s">
        <v>362</v>
      </c>
      <c r="C33" s="8"/>
      <c r="D33" s="8"/>
      <c r="E33" s="8"/>
      <c r="F33" s="8"/>
      <c r="G33" s="8"/>
      <c r="H33" s="8"/>
      <c r="I33" s="8"/>
      <c r="J33" s="9"/>
      <c r="K33" s="8"/>
      <c r="L33" s="8"/>
      <c r="M33" s="8">
        <v>4</v>
      </c>
      <c r="N33" s="8">
        <v>4</v>
      </c>
      <c r="O33" s="9">
        <v>4</v>
      </c>
      <c r="P33" s="8">
        <v>4</v>
      </c>
      <c r="Q33" s="8">
        <v>4</v>
      </c>
      <c r="R33" s="8">
        <v>4</v>
      </c>
      <c r="S33" s="8">
        <v>4</v>
      </c>
    </row>
    <row r="34" spans="1:19" ht="30">
      <c r="A34" s="180" t="s">
        <v>86</v>
      </c>
      <c r="B34" s="10" t="s">
        <v>361</v>
      </c>
      <c r="C34" s="8"/>
      <c r="D34" s="8"/>
      <c r="E34" s="8"/>
      <c r="F34" s="8"/>
      <c r="G34" s="8"/>
      <c r="H34" s="8"/>
      <c r="I34" s="8"/>
      <c r="J34" s="9"/>
      <c r="K34" s="8"/>
      <c r="L34" s="8"/>
      <c r="M34" s="8">
        <v>17</v>
      </c>
      <c r="N34" s="8">
        <v>19</v>
      </c>
      <c r="O34" s="9">
        <v>22</v>
      </c>
      <c r="P34" s="8">
        <v>30</v>
      </c>
      <c r="Q34" s="8">
        <v>35</v>
      </c>
      <c r="R34" s="8">
        <v>35</v>
      </c>
      <c r="S34" s="8">
        <v>35</v>
      </c>
    </row>
    <row r="35" spans="1:19" ht="45">
      <c r="A35" s="180" t="s">
        <v>87</v>
      </c>
      <c r="B35" s="195" t="s">
        <v>360</v>
      </c>
      <c r="C35" s="8"/>
      <c r="D35" s="8"/>
      <c r="E35" s="8"/>
      <c r="F35" s="8"/>
      <c r="G35" s="8"/>
      <c r="H35" s="8"/>
      <c r="I35" s="8"/>
      <c r="J35" s="9"/>
      <c r="K35" s="8"/>
      <c r="L35" s="8"/>
      <c r="M35" s="8"/>
      <c r="N35" s="9"/>
      <c r="O35" s="9"/>
      <c r="P35" s="8"/>
      <c r="Q35" s="8"/>
      <c r="R35" s="8"/>
      <c r="S35" s="9"/>
    </row>
    <row r="36" spans="1:19" ht="30">
      <c r="A36" s="180" t="s">
        <v>88</v>
      </c>
      <c r="B36" s="195" t="s">
        <v>359</v>
      </c>
      <c r="C36" s="8"/>
      <c r="D36" s="8"/>
      <c r="E36" s="8"/>
      <c r="F36" s="8"/>
      <c r="G36" s="8"/>
      <c r="H36" s="8"/>
      <c r="I36" s="8"/>
      <c r="J36" s="9"/>
      <c r="K36" s="8"/>
      <c r="L36" s="8"/>
      <c r="M36" s="8"/>
      <c r="N36" s="9"/>
      <c r="O36" s="9"/>
      <c r="P36" s="8"/>
      <c r="Q36" s="8"/>
      <c r="R36" s="8"/>
      <c r="S36" s="9"/>
    </row>
    <row r="37" spans="1:19" ht="30">
      <c r="A37" s="180" t="s">
        <v>89</v>
      </c>
      <c r="B37" s="195" t="s">
        <v>358</v>
      </c>
      <c r="C37" s="8"/>
      <c r="D37" s="8"/>
      <c r="E37" s="8">
        <f>F37+G37+H37+I37+J37+K37</f>
        <v>4</v>
      </c>
      <c r="F37" s="8"/>
      <c r="G37" s="8"/>
      <c r="H37" s="8"/>
      <c r="I37" s="8">
        <v>2</v>
      </c>
      <c r="J37" s="9">
        <v>2</v>
      </c>
      <c r="K37" s="8"/>
      <c r="L37" s="8"/>
      <c r="M37" s="8"/>
      <c r="N37" s="9"/>
      <c r="O37" s="9"/>
      <c r="P37" s="8"/>
      <c r="Q37" s="8"/>
      <c r="R37" s="8"/>
      <c r="S37" s="9"/>
    </row>
    <row r="38" spans="1:19" ht="15" customHeight="1">
      <c r="A38" s="180" t="s">
        <v>90</v>
      </c>
      <c r="B38" s="195" t="s">
        <v>357</v>
      </c>
      <c r="C38" s="8"/>
      <c r="D38" s="8"/>
      <c r="E38" s="8"/>
      <c r="F38" s="8"/>
      <c r="G38" s="8"/>
      <c r="H38" s="8"/>
      <c r="I38" s="8"/>
      <c r="J38" s="9"/>
      <c r="K38" s="8"/>
      <c r="L38" s="8"/>
      <c r="M38" s="8"/>
      <c r="N38" s="9"/>
      <c r="O38" s="9"/>
      <c r="P38" s="8"/>
      <c r="Q38" s="8"/>
      <c r="R38" s="8"/>
      <c r="S38" s="9"/>
    </row>
    <row r="39" spans="1:19" ht="15.75" customHeight="1" hidden="1" thickBot="1">
      <c r="A39" s="180">
        <v>45108</v>
      </c>
      <c r="B39" s="195" t="s">
        <v>356</v>
      </c>
      <c r="C39" s="8"/>
      <c r="D39" s="8"/>
      <c r="E39" s="8">
        <v>10</v>
      </c>
      <c r="F39" s="8"/>
      <c r="G39" s="8"/>
      <c r="H39" s="8">
        <v>10</v>
      </c>
      <c r="I39" s="8"/>
      <c r="J39" s="9"/>
      <c r="K39" s="8"/>
      <c r="L39" s="8"/>
      <c r="M39" s="8"/>
      <c r="N39" s="9"/>
      <c r="O39" s="9"/>
      <c r="P39" s="8"/>
      <c r="Q39" s="8"/>
      <c r="R39" s="8"/>
      <c r="S39" s="9"/>
    </row>
    <row r="40" spans="1:19" ht="30">
      <c r="A40" s="180" t="s">
        <v>37</v>
      </c>
      <c r="B40" s="195" t="s">
        <v>355</v>
      </c>
      <c r="C40" s="196"/>
      <c r="D40" s="8"/>
      <c r="E40" s="8"/>
      <c r="F40" s="8"/>
      <c r="G40" s="8"/>
      <c r="H40" s="8"/>
      <c r="I40" s="8"/>
      <c r="J40" s="9"/>
      <c r="K40" s="8"/>
      <c r="L40" s="8"/>
      <c r="M40" s="8"/>
      <c r="N40" s="9"/>
      <c r="O40" s="9"/>
      <c r="P40" s="8"/>
      <c r="Q40" s="8"/>
      <c r="R40" s="8"/>
      <c r="S40" s="9"/>
    </row>
    <row r="41" spans="1:19" ht="27.75">
      <c r="A41" s="180" t="s">
        <v>38</v>
      </c>
      <c r="B41" s="195" t="s">
        <v>389</v>
      </c>
      <c r="C41" s="196"/>
      <c r="D41" s="8"/>
      <c r="E41" s="8">
        <f>F41+G41+H41+I41+J41+K41</f>
        <v>10</v>
      </c>
      <c r="F41" s="8"/>
      <c r="G41" s="8"/>
      <c r="H41" s="8"/>
      <c r="I41" s="8">
        <v>5</v>
      </c>
      <c r="J41" s="8">
        <v>5</v>
      </c>
      <c r="K41" s="8"/>
      <c r="L41" s="8"/>
      <c r="M41" s="8"/>
      <c r="N41" s="9"/>
      <c r="O41" s="8"/>
      <c r="P41" s="8"/>
      <c r="Q41" s="8"/>
      <c r="R41" s="8"/>
      <c r="S41" s="9"/>
    </row>
    <row r="42" spans="1:19" ht="45">
      <c r="A42" s="180" t="s">
        <v>39</v>
      </c>
      <c r="B42" s="10" t="s">
        <v>354</v>
      </c>
      <c r="C42" s="8"/>
      <c r="D42" s="8"/>
      <c r="E42" s="8"/>
      <c r="F42" s="8"/>
      <c r="G42" s="8"/>
      <c r="H42" s="8"/>
      <c r="I42" s="8"/>
      <c r="J42" s="9"/>
      <c r="K42" s="8"/>
      <c r="L42" s="8"/>
      <c r="M42" s="8"/>
      <c r="N42" s="9"/>
      <c r="O42" s="9"/>
      <c r="P42" s="8"/>
      <c r="Q42" s="8"/>
      <c r="R42" s="8"/>
      <c r="S42" s="9"/>
    </row>
    <row r="43" spans="1:19" ht="1.5" customHeight="1">
      <c r="A43" s="180">
        <v>46569</v>
      </c>
      <c r="B43" s="10" t="s">
        <v>353</v>
      </c>
      <c r="C43" s="8"/>
      <c r="D43" s="8"/>
      <c r="E43" s="8"/>
      <c r="F43" s="8"/>
      <c r="G43" s="8"/>
      <c r="H43" s="8"/>
      <c r="I43" s="8"/>
      <c r="J43" s="9"/>
      <c r="K43" s="8"/>
      <c r="L43" s="8"/>
      <c r="M43" s="8"/>
      <c r="N43" s="9"/>
      <c r="O43" s="9"/>
      <c r="P43" s="8"/>
      <c r="Q43" s="8"/>
      <c r="R43" s="8"/>
      <c r="S43" s="9"/>
    </row>
    <row r="44" spans="1:19" ht="30.75" customHeight="1" hidden="1" thickBot="1">
      <c r="A44" s="180">
        <v>46935</v>
      </c>
      <c r="B44" s="10" t="s">
        <v>352</v>
      </c>
      <c r="C44" s="8"/>
      <c r="D44" s="8"/>
      <c r="E44" s="8"/>
      <c r="F44" s="8"/>
      <c r="G44" s="8"/>
      <c r="H44" s="8"/>
      <c r="I44" s="8"/>
      <c r="J44" s="9"/>
      <c r="K44" s="8"/>
      <c r="L44" s="8"/>
      <c r="M44" s="8"/>
      <c r="N44" s="9"/>
      <c r="O44" s="9"/>
      <c r="P44" s="8"/>
      <c r="Q44" s="8"/>
      <c r="R44" s="8"/>
      <c r="S44" s="9"/>
    </row>
    <row r="45" spans="1:19" s="63" customFormat="1" ht="38.25">
      <c r="A45" s="182"/>
      <c r="B45" s="197" t="s">
        <v>4</v>
      </c>
      <c r="C45" s="193" t="s">
        <v>28</v>
      </c>
      <c r="D45" s="62" t="s">
        <v>120</v>
      </c>
      <c r="E45" s="62">
        <f>G45+H45+I45+J45+K45</f>
        <v>14</v>
      </c>
      <c r="F45" s="62"/>
      <c r="G45" s="62"/>
      <c r="H45" s="62"/>
      <c r="I45" s="62">
        <v>7</v>
      </c>
      <c r="J45" s="62">
        <v>7</v>
      </c>
      <c r="K45" s="62"/>
      <c r="L45" s="62"/>
      <c r="M45" s="62"/>
      <c r="N45" s="184"/>
      <c r="O45" s="62"/>
      <c r="P45" s="62"/>
      <c r="Q45" s="62"/>
      <c r="R45" s="62"/>
      <c r="S45" s="184"/>
    </row>
    <row r="46" spans="1:19" ht="30.75" customHeight="1">
      <c r="A46" s="511" t="s">
        <v>1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</row>
    <row r="47" spans="1:19" ht="28.5" customHeight="1">
      <c r="A47" s="180" t="s">
        <v>40</v>
      </c>
      <c r="B47" s="10" t="s">
        <v>351</v>
      </c>
      <c r="C47" s="8"/>
      <c r="D47" s="8"/>
      <c r="E47" s="8"/>
      <c r="F47" s="8"/>
      <c r="G47" s="8"/>
      <c r="H47" s="8"/>
      <c r="I47" s="8"/>
      <c r="J47" s="9"/>
      <c r="K47" s="8"/>
      <c r="L47" s="8"/>
      <c r="M47" s="8">
        <v>420</v>
      </c>
      <c r="N47" s="8">
        <v>430</v>
      </c>
      <c r="O47" s="9">
        <v>432</v>
      </c>
      <c r="P47" s="8">
        <v>450</v>
      </c>
      <c r="Q47" s="8">
        <v>450</v>
      </c>
      <c r="R47" s="8">
        <v>450</v>
      </c>
      <c r="S47" s="8"/>
    </row>
    <row r="48" spans="1:19" ht="30.75" customHeight="1" hidden="1" thickBot="1">
      <c r="A48" s="180">
        <v>11140</v>
      </c>
      <c r="B48" s="10" t="s">
        <v>351</v>
      </c>
      <c r="C48" s="8"/>
      <c r="D48" s="8"/>
      <c r="E48" s="8"/>
      <c r="F48" s="8"/>
      <c r="G48" s="8"/>
      <c r="H48" s="8"/>
      <c r="I48" s="8"/>
      <c r="J48" s="9"/>
      <c r="K48" s="8"/>
      <c r="L48" s="8"/>
      <c r="M48" s="8">
        <v>420</v>
      </c>
      <c r="N48" s="8">
        <v>430</v>
      </c>
      <c r="O48" s="9">
        <v>432</v>
      </c>
      <c r="P48" s="8"/>
      <c r="Q48" s="8"/>
      <c r="R48" s="8"/>
      <c r="S48" s="8"/>
    </row>
    <row r="49" spans="1:19" ht="45.75" customHeight="1" hidden="1" thickBot="1">
      <c r="A49" s="180">
        <v>11505</v>
      </c>
      <c r="B49" s="10" t="s">
        <v>350</v>
      </c>
      <c r="C49" s="8"/>
      <c r="D49" s="8"/>
      <c r="E49" s="8"/>
      <c r="F49" s="8"/>
      <c r="G49" s="8"/>
      <c r="H49" s="8"/>
      <c r="I49" s="8"/>
      <c r="J49" s="9"/>
      <c r="K49" s="8"/>
      <c r="L49" s="8"/>
      <c r="M49" s="8"/>
      <c r="N49" s="9"/>
      <c r="O49" s="9"/>
      <c r="P49" s="8"/>
      <c r="Q49" s="8"/>
      <c r="R49" s="8"/>
      <c r="S49" s="9"/>
    </row>
    <row r="50" spans="1:19" ht="60">
      <c r="A50" s="180" t="s">
        <v>41</v>
      </c>
      <c r="B50" s="10" t="s">
        <v>349</v>
      </c>
      <c r="C50" s="8"/>
      <c r="D50" s="8"/>
      <c r="E50" s="8"/>
      <c r="F50" s="8"/>
      <c r="G50" s="8"/>
      <c r="H50" s="8"/>
      <c r="I50" s="8"/>
      <c r="J50" s="9"/>
      <c r="K50" s="8"/>
      <c r="L50" s="8"/>
      <c r="M50" s="8"/>
      <c r="N50" s="9"/>
      <c r="O50" s="9"/>
      <c r="P50" s="8"/>
      <c r="Q50" s="8"/>
      <c r="R50" s="8"/>
      <c r="S50" s="9"/>
    </row>
    <row r="51" spans="1:19" ht="45">
      <c r="A51" s="180" t="s">
        <v>42</v>
      </c>
      <c r="B51" s="195" t="s">
        <v>348</v>
      </c>
      <c r="C51" s="8"/>
      <c r="D51" s="8"/>
      <c r="E51" s="8"/>
      <c r="F51" s="8"/>
      <c r="G51" s="8"/>
      <c r="H51" s="8"/>
      <c r="I51" s="8"/>
      <c r="J51" s="9"/>
      <c r="K51" s="8"/>
      <c r="L51" s="8"/>
      <c r="M51" s="8"/>
      <c r="N51" s="9"/>
      <c r="O51" s="9"/>
      <c r="P51" s="8"/>
      <c r="Q51" s="8"/>
      <c r="R51" s="8"/>
      <c r="S51" s="9"/>
    </row>
    <row r="52" spans="1:19" ht="30">
      <c r="A52" s="180" t="s">
        <v>43</v>
      </c>
      <c r="B52" s="195" t="s">
        <v>347</v>
      </c>
      <c r="C52" s="8"/>
      <c r="D52" s="8"/>
      <c r="E52" s="8"/>
      <c r="F52" s="8"/>
      <c r="G52" s="8"/>
      <c r="H52" s="8"/>
      <c r="I52" s="9"/>
      <c r="J52" s="8"/>
      <c r="K52" s="8"/>
      <c r="L52" s="8"/>
      <c r="M52" s="9"/>
      <c r="N52" s="9"/>
      <c r="O52" s="8"/>
      <c r="P52" s="8"/>
      <c r="Q52" s="8"/>
      <c r="R52" s="9"/>
      <c r="S52" s="9"/>
    </row>
    <row r="53" spans="1:19" ht="44.25" customHeight="1">
      <c r="A53" s="180" t="s">
        <v>44</v>
      </c>
      <c r="B53" s="195" t="s">
        <v>346</v>
      </c>
      <c r="C53" s="8"/>
      <c r="D53" s="8"/>
      <c r="E53" s="8">
        <f>F53+G53+H53+I53+J53+K53+L53</f>
        <v>10</v>
      </c>
      <c r="F53" s="8"/>
      <c r="G53" s="8"/>
      <c r="H53" s="8"/>
      <c r="I53" s="8">
        <v>5</v>
      </c>
      <c r="J53" s="8">
        <v>5</v>
      </c>
      <c r="K53" s="8"/>
      <c r="L53" s="8"/>
      <c r="M53" s="9"/>
      <c r="N53" s="9"/>
      <c r="O53" s="8"/>
      <c r="P53" s="8"/>
      <c r="Q53" s="8"/>
      <c r="R53" s="9"/>
      <c r="S53" s="9"/>
    </row>
    <row r="54" spans="1:19" ht="31.5" customHeight="1">
      <c r="A54" s="180" t="s">
        <v>45</v>
      </c>
      <c r="B54" s="195" t="s">
        <v>345</v>
      </c>
      <c r="C54" s="8"/>
      <c r="D54" s="8"/>
      <c r="E54" s="8"/>
      <c r="F54" s="8"/>
      <c r="G54" s="8"/>
      <c r="H54" s="8"/>
      <c r="I54" s="9"/>
      <c r="J54" s="8"/>
      <c r="K54" s="8"/>
      <c r="L54" s="8"/>
      <c r="M54" s="9"/>
      <c r="N54" s="9"/>
      <c r="O54" s="8"/>
      <c r="P54" s="8"/>
      <c r="Q54" s="8"/>
      <c r="R54" s="9"/>
      <c r="S54" s="9"/>
    </row>
    <row r="55" spans="1:19" ht="13.5" customHeight="1">
      <c r="A55" s="180"/>
      <c r="B55" s="195"/>
      <c r="C55" s="8"/>
      <c r="D55" s="8"/>
      <c r="E55" s="8"/>
      <c r="F55" s="8"/>
      <c r="G55" s="8"/>
      <c r="H55" s="8"/>
      <c r="I55" s="9"/>
      <c r="J55" s="8"/>
      <c r="K55" s="8"/>
      <c r="L55" s="8"/>
      <c r="M55" s="9"/>
      <c r="N55" s="9"/>
      <c r="O55" s="8"/>
      <c r="P55" s="8"/>
      <c r="Q55" s="8"/>
      <c r="R55" s="9"/>
      <c r="S55" s="9"/>
    </row>
    <row r="56" spans="1:19" s="63" customFormat="1" ht="38.25" customHeight="1">
      <c r="A56" s="62"/>
      <c r="B56" s="197" t="s">
        <v>3</v>
      </c>
      <c r="C56" s="193"/>
      <c r="D56" s="62" t="s">
        <v>120</v>
      </c>
      <c r="E56" s="62">
        <f>F56+G56+H56+I56+J56+K56</f>
        <v>10</v>
      </c>
      <c r="F56" s="62"/>
      <c r="G56" s="62"/>
      <c r="H56" s="62">
        <v>0</v>
      </c>
      <c r="I56" s="62">
        <v>5</v>
      </c>
      <c r="J56" s="62">
        <v>5</v>
      </c>
      <c r="K56" s="62"/>
      <c r="L56" s="62"/>
      <c r="M56" s="184"/>
      <c r="N56" s="184"/>
      <c r="O56" s="62"/>
      <c r="P56" s="62"/>
      <c r="Q56" s="62"/>
      <c r="R56" s="184"/>
      <c r="S56" s="184"/>
    </row>
    <row r="57" spans="1:19" s="63" customFormat="1" ht="25.5">
      <c r="A57" s="62"/>
      <c r="B57" s="197"/>
      <c r="C57" s="193" t="s">
        <v>173</v>
      </c>
      <c r="D57" s="62"/>
      <c r="E57" s="62"/>
      <c r="F57" s="62"/>
      <c r="G57" s="62"/>
      <c r="H57" s="62"/>
      <c r="I57" s="62"/>
      <c r="J57" s="62"/>
      <c r="K57" s="62"/>
      <c r="L57" s="62"/>
      <c r="M57" s="184"/>
      <c r="N57" s="184"/>
      <c r="O57" s="62"/>
      <c r="P57" s="62"/>
      <c r="Q57" s="62"/>
      <c r="R57" s="184"/>
      <c r="S57" s="184"/>
    </row>
    <row r="58" spans="1:19" ht="30" customHeight="1">
      <c r="A58" s="511" t="s">
        <v>0</v>
      </c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</row>
    <row r="59" spans="1:19" ht="60">
      <c r="A59" s="180" t="s">
        <v>46</v>
      </c>
      <c r="B59" s="10" t="s">
        <v>344</v>
      </c>
      <c r="C59" s="8"/>
      <c r="D59" s="8"/>
      <c r="E59" s="8"/>
      <c r="F59" s="8"/>
      <c r="G59" s="8"/>
      <c r="H59" s="8"/>
      <c r="I59" s="9"/>
      <c r="J59" s="8"/>
      <c r="K59" s="8"/>
      <c r="L59" s="8"/>
      <c r="M59" s="8">
        <v>2065</v>
      </c>
      <c r="N59" s="9">
        <v>2068</v>
      </c>
      <c r="O59" s="8">
        <v>2069</v>
      </c>
      <c r="P59" s="8">
        <v>2070</v>
      </c>
      <c r="Q59" s="8">
        <v>2070</v>
      </c>
      <c r="R59" s="8">
        <v>2070</v>
      </c>
      <c r="S59" s="8"/>
    </row>
    <row r="60" spans="1:19" ht="30">
      <c r="A60" s="180" t="s">
        <v>47</v>
      </c>
      <c r="B60" s="10" t="s">
        <v>343</v>
      </c>
      <c r="C60" s="8"/>
      <c r="D60" s="8"/>
      <c r="E60" s="8">
        <f>G60+I60+J60+K60</f>
        <v>20</v>
      </c>
      <c r="F60" s="8"/>
      <c r="G60" s="8"/>
      <c r="H60" s="8"/>
      <c r="I60" s="8">
        <v>10</v>
      </c>
      <c r="J60" s="8">
        <v>10</v>
      </c>
      <c r="K60" s="8"/>
      <c r="L60" s="8"/>
      <c r="M60" s="9"/>
      <c r="N60" s="8"/>
      <c r="O60" s="8"/>
      <c r="P60" s="8"/>
      <c r="Q60" s="8"/>
      <c r="R60" s="9"/>
      <c r="S60" s="9"/>
    </row>
    <row r="61" spans="1:19" ht="12.75" customHeight="1">
      <c r="A61" s="180" t="s">
        <v>48</v>
      </c>
      <c r="B61" s="10" t="s">
        <v>342</v>
      </c>
      <c r="C61" s="8"/>
      <c r="D61" s="8"/>
      <c r="E61" s="8"/>
      <c r="F61" s="8"/>
      <c r="G61" s="8"/>
      <c r="H61" s="8"/>
      <c r="I61" s="9"/>
      <c r="J61" s="8"/>
      <c r="K61" s="8"/>
      <c r="L61" s="8"/>
      <c r="M61" s="9"/>
      <c r="N61" s="9"/>
      <c r="O61" s="8"/>
      <c r="P61" s="8"/>
      <c r="Q61" s="8"/>
      <c r="R61" s="9"/>
      <c r="S61" s="9"/>
    </row>
    <row r="62" spans="1:19" ht="13.5" customHeight="1">
      <c r="A62" s="180"/>
      <c r="B62" s="10"/>
      <c r="C62" s="8"/>
      <c r="D62" s="8"/>
      <c r="E62" s="8"/>
      <c r="F62" s="8"/>
      <c r="G62" s="8"/>
      <c r="H62" s="8"/>
      <c r="I62" s="9"/>
      <c r="J62" s="8"/>
      <c r="K62" s="8"/>
      <c r="L62" s="8"/>
      <c r="M62" s="9"/>
      <c r="N62" s="9"/>
      <c r="O62" s="8"/>
      <c r="P62" s="8"/>
      <c r="Q62" s="8"/>
      <c r="R62" s="9"/>
      <c r="S62" s="9"/>
    </row>
    <row r="63" spans="1:19" ht="15">
      <c r="A63" s="180" t="s">
        <v>49</v>
      </c>
      <c r="B63" s="10" t="s">
        <v>341</v>
      </c>
      <c r="C63" s="8"/>
      <c r="D63" s="8"/>
      <c r="E63" s="8"/>
      <c r="F63" s="8"/>
      <c r="G63" s="8"/>
      <c r="H63" s="8"/>
      <c r="I63" s="9"/>
      <c r="J63" s="8"/>
      <c r="K63" s="8"/>
      <c r="L63" s="8"/>
      <c r="M63" s="9"/>
      <c r="N63" s="9"/>
      <c r="O63" s="8"/>
      <c r="P63" s="8"/>
      <c r="Q63" s="8"/>
      <c r="R63" s="9"/>
      <c r="S63" s="9"/>
    </row>
    <row r="64" spans="1:19" ht="15">
      <c r="A64" s="180" t="s">
        <v>50</v>
      </c>
      <c r="B64" s="10" t="s">
        <v>340</v>
      </c>
      <c r="C64" s="8"/>
      <c r="D64" s="8"/>
      <c r="E64" s="8"/>
      <c r="F64" s="8"/>
      <c r="G64" s="8"/>
      <c r="H64" s="8"/>
      <c r="I64" s="9"/>
      <c r="J64" s="8"/>
      <c r="K64" s="8"/>
      <c r="L64" s="8"/>
      <c r="M64" s="9"/>
      <c r="N64" s="9"/>
      <c r="O64" s="8"/>
      <c r="P64" s="8"/>
      <c r="Q64" s="8"/>
      <c r="R64" s="9"/>
      <c r="S64" s="9"/>
    </row>
    <row r="65" spans="1:19" ht="45.75" customHeight="1">
      <c r="A65" s="180" t="s">
        <v>51</v>
      </c>
      <c r="B65" s="195" t="s">
        <v>339</v>
      </c>
      <c r="C65" s="8"/>
      <c r="D65" s="8"/>
      <c r="E65" s="8">
        <f>F65+G65+H65+I65+J65+K65</f>
        <v>0</v>
      </c>
      <c r="F65" s="8"/>
      <c r="G65" s="8"/>
      <c r="H65" s="8"/>
      <c r="I65" s="8"/>
      <c r="J65" s="8"/>
      <c r="K65" s="8"/>
      <c r="L65" s="8"/>
      <c r="M65" s="9"/>
      <c r="N65" s="8"/>
      <c r="O65" s="8"/>
      <c r="P65" s="8"/>
      <c r="Q65" s="8"/>
      <c r="R65" s="9"/>
      <c r="S65" s="9"/>
    </row>
    <row r="66" spans="1:19" ht="30">
      <c r="A66" s="180" t="s">
        <v>52</v>
      </c>
      <c r="B66" s="195" t="s">
        <v>338</v>
      </c>
      <c r="C66" s="8"/>
      <c r="D66" s="8"/>
      <c r="E66" s="8"/>
      <c r="F66" s="8"/>
      <c r="G66" s="8"/>
      <c r="H66" s="8"/>
      <c r="I66" s="9"/>
      <c r="J66" s="8"/>
      <c r="K66" s="8"/>
      <c r="L66" s="8"/>
      <c r="M66" s="9"/>
      <c r="N66" s="9"/>
      <c r="O66" s="8"/>
      <c r="P66" s="8"/>
      <c r="Q66" s="8"/>
      <c r="R66" s="9"/>
      <c r="S66" s="9"/>
    </row>
    <row r="67" spans="1:19" ht="31.5">
      <c r="A67" s="180" t="s">
        <v>53</v>
      </c>
      <c r="B67" s="181" t="s">
        <v>337</v>
      </c>
      <c r="C67" s="8"/>
      <c r="D67" s="8"/>
      <c r="E67" s="8"/>
      <c r="F67" s="8"/>
      <c r="G67" s="8"/>
      <c r="H67" s="8"/>
      <c r="I67" s="9"/>
      <c r="J67" s="8"/>
      <c r="K67" s="8"/>
      <c r="L67" s="8"/>
      <c r="M67" s="9"/>
      <c r="N67" s="9"/>
      <c r="O67" s="8"/>
      <c r="P67" s="8"/>
      <c r="Q67" s="8"/>
      <c r="R67" s="9"/>
      <c r="S67" s="9"/>
    </row>
    <row r="68" spans="1:19" ht="31.5">
      <c r="A68" s="180" t="s">
        <v>54</v>
      </c>
      <c r="B68" s="181" t="s">
        <v>336</v>
      </c>
      <c r="C68" s="8"/>
      <c r="D68" s="8"/>
      <c r="E68" s="8"/>
      <c r="F68" s="8"/>
      <c r="G68" s="8"/>
      <c r="H68" s="8"/>
      <c r="I68" s="9"/>
      <c r="J68" s="8"/>
      <c r="K68" s="8"/>
      <c r="L68" s="8"/>
      <c r="M68" s="9"/>
      <c r="N68" s="9"/>
      <c r="O68" s="8"/>
      <c r="P68" s="8"/>
      <c r="Q68" s="8"/>
      <c r="R68" s="9"/>
      <c r="S68" s="9"/>
    </row>
    <row r="69" spans="1:19" ht="15.75">
      <c r="A69" s="180" t="s">
        <v>55</v>
      </c>
      <c r="B69" s="181" t="s">
        <v>335</v>
      </c>
      <c r="C69" s="8"/>
      <c r="D69" s="8"/>
      <c r="E69" s="8">
        <f>I69+J69+K69</f>
        <v>4</v>
      </c>
      <c r="F69" s="8"/>
      <c r="G69" s="8"/>
      <c r="H69" s="8"/>
      <c r="I69" s="9">
        <v>2</v>
      </c>
      <c r="J69" s="8">
        <v>2</v>
      </c>
      <c r="K69" s="8"/>
      <c r="L69" s="8"/>
      <c r="M69" s="9"/>
      <c r="N69" s="9"/>
      <c r="O69" s="8"/>
      <c r="P69" s="8"/>
      <c r="Q69" s="8"/>
      <c r="R69" s="9"/>
      <c r="S69" s="9"/>
    </row>
    <row r="70" spans="1:19" ht="31.5">
      <c r="A70" s="180" t="s">
        <v>56</v>
      </c>
      <c r="B70" s="181" t="s">
        <v>334</v>
      </c>
      <c r="C70" s="8"/>
      <c r="D70" s="8"/>
      <c r="E70" s="8"/>
      <c r="F70" s="8"/>
      <c r="G70" s="8"/>
      <c r="H70" s="8"/>
      <c r="I70" s="9"/>
      <c r="J70" s="8"/>
      <c r="K70" s="8"/>
      <c r="L70" s="8"/>
      <c r="M70" s="9"/>
      <c r="N70" s="9"/>
      <c r="O70" s="8"/>
      <c r="P70" s="8"/>
      <c r="Q70" s="8"/>
      <c r="R70" s="9"/>
      <c r="S70" s="9"/>
    </row>
    <row r="71" spans="1:19" s="63" customFormat="1" ht="38.25" customHeight="1">
      <c r="A71" s="62"/>
      <c r="B71" s="183" t="s">
        <v>4</v>
      </c>
      <c r="C71" s="193" t="s">
        <v>27</v>
      </c>
      <c r="D71" s="62" t="s">
        <v>120</v>
      </c>
      <c r="E71" s="62">
        <f>I71+J71+K71</f>
        <v>24</v>
      </c>
      <c r="F71" s="62"/>
      <c r="G71" s="62"/>
      <c r="H71" s="62"/>
      <c r="I71" s="62">
        <v>12</v>
      </c>
      <c r="J71" s="62">
        <v>12</v>
      </c>
      <c r="K71" s="62"/>
      <c r="L71" s="62"/>
      <c r="M71" s="184"/>
      <c r="N71" s="62"/>
      <c r="O71" s="62"/>
      <c r="P71" s="62"/>
      <c r="Q71" s="62"/>
      <c r="R71" s="184"/>
      <c r="S71" s="184"/>
    </row>
    <row r="72" spans="1:19" s="63" customFormat="1" ht="14.25">
      <c r="A72" s="62"/>
      <c r="B72" s="183"/>
      <c r="C72" s="193"/>
      <c r="D72" s="62"/>
      <c r="E72" s="62"/>
      <c r="F72" s="62"/>
      <c r="G72" s="62"/>
      <c r="H72" s="62"/>
      <c r="I72" s="62"/>
      <c r="J72" s="62"/>
      <c r="K72" s="62"/>
      <c r="L72" s="62"/>
      <c r="M72" s="184"/>
      <c r="N72" s="62"/>
      <c r="O72" s="62"/>
      <c r="P72" s="62"/>
      <c r="Q72" s="62"/>
      <c r="R72" s="184"/>
      <c r="S72" s="184"/>
    </row>
    <row r="73" spans="1:19" s="63" customFormat="1" ht="14.25" hidden="1">
      <c r="A73" s="62"/>
      <c r="B73" s="183"/>
      <c r="C73" s="193"/>
      <c r="D73" s="62"/>
      <c r="E73" s="62"/>
      <c r="F73" s="62"/>
      <c r="G73" s="62"/>
      <c r="H73" s="62"/>
      <c r="I73" s="62"/>
      <c r="J73" s="62"/>
      <c r="K73" s="62"/>
      <c r="L73" s="62"/>
      <c r="M73" s="184"/>
      <c r="N73" s="62"/>
      <c r="O73" s="62"/>
      <c r="P73" s="62"/>
      <c r="Q73" s="62"/>
      <c r="R73" s="184"/>
      <c r="S73" s="184"/>
    </row>
    <row r="74" spans="1:19" ht="36.75" customHeight="1">
      <c r="A74" s="511" t="s">
        <v>396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</row>
    <row r="75" spans="1:19" ht="45">
      <c r="A75" s="180" t="s">
        <v>57</v>
      </c>
      <c r="B75" s="10" t="s">
        <v>333</v>
      </c>
      <c r="C75" s="8"/>
      <c r="D75" s="8"/>
      <c r="E75" s="8"/>
      <c r="F75" s="8"/>
      <c r="G75" s="8"/>
      <c r="H75" s="8"/>
      <c r="I75" s="9"/>
      <c r="J75" s="8"/>
      <c r="K75" s="8"/>
      <c r="L75" s="8"/>
      <c r="M75" s="8">
        <v>85</v>
      </c>
      <c r="N75" s="9">
        <v>86</v>
      </c>
      <c r="O75" s="8">
        <v>88</v>
      </c>
      <c r="P75" s="8">
        <v>90</v>
      </c>
      <c r="Q75" s="9">
        <v>95</v>
      </c>
      <c r="R75" s="8">
        <v>95</v>
      </c>
      <c r="S75" s="8"/>
    </row>
    <row r="76" spans="1:19" ht="46.5" customHeight="1">
      <c r="A76" s="180" t="s">
        <v>58</v>
      </c>
      <c r="B76" s="195" t="s">
        <v>332</v>
      </c>
      <c r="C76" s="8"/>
      <c r="D76" s="8"/>
      <c r="E76" s="8"/>
      <c r="F76" s="8"/>
      <c r="G76" s="8"/>
      <c r="H76" s="8"/>
      <c r="I76" s="9"/>
      <c r="J76" s="8"/>
      <c r="K76" s="8"/>
      <c r="L76" s="8"/>
      <c r="M76" s="8"/>
      <c r="N76" s="9"/>
      <c r="O76" s="8">
        <v>18</v>
      </c>
      <c r="P76" s="8">
        <v>25</v>
      </c>
      <c r="Q76" s="9">
        <v>30</v>
      </c>
      <c r="R76" s="8">
        <v>35</v>
      </c>
      <c r="S76" s="8"/>
    </row>
    <row r="77" spans="1:19" ht="15">
      <c r="A77" s="180" t="s">
        <v>59</v>
      </c>
      <c r="B77" s="10" t="s">
        <v>331</v>
      </c>
      <c r="C77" s="8"/>
      <c r="D77" s="8"/>
      <c r="E77" s="8">
        <f>I77+J77+K77</f>
        <v>50</v>
      </c>
      <c r="F77" s="8"/>
      <c r="G77" s="8"/>
      <c r="H77" s="8"/>
      <c r="I77" s="8">
        <v>25</v>
      </c>
      <c r="J77" s="8">
        <v>25</v>
      </c>
      <c r="K77" s="8"/>
      <c r="L77" s="8"/>
      <c r="M77" s="8"/>
      <c r="N77" s="8"/>
      <c r="O77" s="8"/>
      <c r="P77" s="8"/>
      <c r="Q77" s="8"/>
      <c r="R77" s="8"/>
      <c r="S77" s="8"/>
    </row>
    <row r="78" spans="1:19" ht="3.75" customHeight="1">
      <c r="A78" s="180"/>
      <c r="B78" s="1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5">
      <c r="A79" s="180" t="s">
        <v>60</v>
      </c>
      <c r="B79" s="10" t="s">
        <v>330</v>
      </c>
      <c r="C79" s="8"/>
      <c r="D79" s="8"/>
      <c r="E79" s="8">
        <f>I79+J79+K79</f>
        <v>4</v>
      </c>
      <c r="F79" s="8"/>
      <c r="G79" s="8"/>
      <c r="H79" s="8"/>
      <c r="I79" s="9">
        <v>2</v>
      </c>
      <c r="J79" s="8">
        <v>2</v>
      </c>
      <c r="K79" s="8"/>
      <c r="L79" s="8"/>
      <c r="M79" s="8"/>
      <c r="N79" s="9"/>
      <c r="O79" s="8"/>
      <c r="P79" s="8"/>
      <c r="Q79" s="9"/>
      <c r="R79" s="8"/>
      <c r="S79" s="8"/>
    </row>
    <row r="80" spans="1:19" ht="15">
      <c r="A80" s="180"/>
      <c r="B80" s="10" t="s">
        <v>329</v>
      </c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9"/>
      <c r="O80" s="8"/>
      <c r="P80" s="8"/>
      <c r="Q80" s="9"/>
      <c r="R80" s="8"/>
      <c r="S80" s="8"/>
    </row>
    <row r="81" spans="1:19" ht="15" customHeight="1">
      <c r="A81" s="180"/>
      <c r="B81" s="10" t="s">
        <v>328</v>
      </c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9"/>
      <c r="O81" s="8"/>
      <c r="P81" s="8"/>
      <c r="Q81" s="9"/>
      <c r="R81" s="8"/>
      <c r="S81" s="8"/>
    </row>
    <row r="82" spans="1:19" ht="14.25" customHeight="1" hidden="1" thickBot="1">
      <c r="A82" s="180"/>
      <c r="B82" s="10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9"/>
      <c r="O82" s="8"/>
      <c r="P82" s="8"/>
      <c r="Q82" s="9"/>
      <c r="R82" s="8"/>
      <c r="S82" s="8"/>
    </row>
    <row r="83" spans="1:19" ht="15">
      <c r="A83" s="180" t="s">
        <v>61</v>
      </c>
      <c r="B83" s="195" t="s">
        <v>327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30">
      <c r="A84" s="180"/>
      <c r="B84" s="195" t="s">
        <v>326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5">
      <c r="A85" s="180" t="s">
        <v>62</v>
      </c>
      <c r="B85" s="195" t="s">
        <v>325</v>
      </c>
      <c r="C85" s="8"/>
      <c r="D85" s="8"/>
      <c r="E85" s="8">
        <f>I85+J85+K85</f>
        <v>4</v>
      </c>
      <c r="F85" s="8"/>
      <c r="G85" s="8"/>
      <c r="H85" s="8"/>
      <c r="I85" s="9">
        <v>2</v>
      </c>
      <c r="J85" s="8">
        <v>2</v>
      </c>
      <c r="K85" s="8"/>
      <c r="L85" s="8"/>
      <c r="M85" s="8"/>
      <c r="N85" s="9"/>
      <c r="O85" s="8"/>
      <c r="P85" s="8"/>
      <c r="Q85" s="9"/>
      <c r="R85" s="8"/>
      <c r="S85" s="8"/>
    </row>
    <row r="86" spans="1:19" ht="15">
      <c r="A86" s="180"/>
      <c r="B86" s="195" t="s">
        <v>324</v>
      </c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9"/>
      <c r="O86" s="8"/>
      <c r="P86" s="8"/>
      <c r="Q86" s="9"/>
      <c r="R86" s="8"/>
      <c r="S86" s="8"/>
    </row>
    <row r="87" spans="1:19" ht="15">
      <c r="A87" s="180"/>
      <c r="B87" s="195" t="s">
        <v>323</v>
      </c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9"/>
      <c r="O87" s="8"/>
      <c r="P87" s="8"/>
      <c r="Q87" s="9"/>
      <c r="R87" s="8"/>
      <c r="S87" s="8"/>
    </row>
    <row r="88" spans="1:19" ht="15">
      <c r="A88" s="180" t="s">
        <v>63</v>
      </c>
      <c r="B88" s="195" t="s">
        <v>322</v>
      </c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9"/>
      <c r="O88" s="8"/>
      <c r="P88" s="8"/>
      <c r="Q88" s="9"/>
      <c r="R88" s="8"/>
      <c r="S88" s="8"/>
    </row>
    <row r="89" spans="1:19" ht="15">
      <c r="A89" s="180"/>
      <c r="B89" s="195" t="s">
        <v>321</v>
      </c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9"/>
      <c r="O89" s="8"/>
      <c r="P89" s="8"/>
      <c r="Q89" s="9"/>
      <c r="R89" s="8"/>
      <c r="S89" s="8"/>
    </row>
    <row r="90" spans="1:19" ht="15">
      <c r="A90" s="180"/>
      <c r="B90" s="195" t="s">
        <v>320</v>
      </c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9"/>
      <c r="O90" s="8"/>
      <c r="P90" s="8"/>
      <c r="Q90" s="9"/>
      <c r="R90" s="8"/>
      <c r="S90" s="8"/>
    </row>
    <row r="91" spans="1:19" ht="15">
      <c r="A91" s="180" t="s">
        <v>64</v>
      </c>
      <c r="B91" s="195" t="s">
        <v>319</v>
      </c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9"/>
      <c r="O91" s="8"/>
      <c r="P91" s="8"/>
      <c r="Q91" s="9"/>
      <c r="R91" s="8"/>
      <c r="S91" s="8"/>
    </row>
    <row r="92" spans="1:19" ht="15">
      <c r="A92" s="180"/>
      <c r="B92" s="195" t="s">
        <v>318</v>
      </c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9"/>
      <c r="O92" s="8"/>
      <c r="P92" s="8"/>
      <c r="Q92" s="9"/>
      <c r="R92" s="8"/>
      <c r="S92" s="8"/>
    </row>
    <row r="93" spans="1:19" ht="15">
      <c r="A93" s="180"/>
      <c r="B93" s="195" t="s">
        <v>317</v>
      </c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9"/>
      <c r="O93" s="8"/>
      <c r="P93" s="8"/>
      <c r="Q93" s="9"/>
      <c r="R93" s="8"/>
      <c r="S93" s="8"/>
    </row>
    <row r="94" spans="1:19" ht="15">
      <c r="A94" s="180"/>
      <c r="B94" s="195" t="s">
        <v>316</v>
      </c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9"/>
      <c r="O94" s="8"/>
      <c r="P94" s="8"/>
      <c r="Q94" s="9"/>
      <c r="R94" s="8"/>
      <c r="S94" s="8"/>
    </row>
    <row r="95" spans="1:19" ht="15">
      <c r="A95" s="180"/>
      <c r="B95" s="195" t="s">
        <v>315</v>
      </c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9"/>
      <c r="O95" s="8"/>
      <c r="P95" s="8"/>
      <c r="Q95" s="9"/>
      <c r="R95" s="8"/>
      <c r="S95" s="8"/>
    </row>
    <row r="96" spans="1:19" ht="15">
      <c r="A96" s="180"/>
      <c r="B96" s="195" t="s">
        <v>314</v>
      </c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9"/>
      <c r="O96" s="8"/>
      <c r="P96" s="8"/>
      <c r="Q96" s="9"/>
      <c r="R96" s="8"/>
      <c r="S96" s="8"/>
    </row>
    <row r="97" spans="1:19" ht="15">
      <c r="A97" s="180"/>
      <c r="B97" s="195" t="s">
        <v>313</v>
      </c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9"/>
      <c r="O97" s="8"/>
      <c r="P97" s="8"/>
      <c r="Q97" s="9"/>
      <c r="R97" s="8"/>
      <c r="S97" s="8"/>
    </row>
    <row r="98" spans="1:19" ht="15">
      <c r="A98" s="180" t="s">
        <v>65</v>
      </c>
      <c r="B98" s="195" t="s">
        <v>312</v>
      </c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9"/>
      <c r="O98" s="8"/>
      <c r="P98" s="8"/>
      <c r="Q98" s="9"/>
      <c r="R98" s="8"/>
      <c r="S98" s="8"/>
    </row>
    <row r="99" spans="1:19" ht="29.25" customHeight="1">
      <c r="A99" s="180"/>
      <c r="B99" s="195" t="s">
        <v>311</v>
      </c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9"/>
      <c r="O99" s="8"/>
      <c r="P99" s="8"/>
      <c r="Q99" s="9"/>
      <c r="R99" s="8"/>
      <c r="S99" s="8"/>
    </row>
    <row r="100" spans="1:19" ht="24.75" customHeight="1">
      <c r="A100" s="180" t="s">
        <v>66</v>
      </c>
      <c r="B100" s="195" t="s">
        <v>310</v>
      </c>
      <c r="C100" s="8"/>
      <c r="D100" s="8"/>
      <c r="E100" s="8">
        <v>6</v>
      </c>
      <c r="F100" s="8"/>
      <c r="G100" s="8"/>
      <c r="H100" s="8"/>
      <c r="I100" s="9">
        <v>2</v>
      </c>
      <c r="J100" s="8">
        <v>2</v>
      </c>
      <c r="K100" s="8"/>
      <c r="L100" s="8"/>
      <c r="M100" s="8"/>
      <c r="N100" s="9"/>
      <c r="O100" s="8"/>
      <c r="P100" s="8"/>
      <c r="Q100" s="9"/>
      <c r="R100" s="8"/>
      <c r="S100" s="8"/>
    </row>
    <row r="101" spans="1:19" ht="15">
      <c r="A101" s="180"/>
      <c r="B101" s="195" t="s">
        <v>309</v>
      </c>
      <c r="C101" s="8"/>
      <c r="D101" s="8"/>
      <c r="E101" s="8"/>
      <c r="F101" s="8"/>
      <c r="G101" s="8"/>
      <c r="H101" s="8"/>
      <c r="I101" s="9"/>
      <c r="J101" s="8"/>
      <c r="K101" s="8"/>
      <c r="L101" s="8"/>
      <c r="M101" s="8"/>
      <c r="N101" s="9"/>
      <c r="O101" s="8"/>
      <c r="P101" s="8"/>
      <c r="Q101" s="9"/>
      <c r="R101" s="8"/>
      <c r="S101" s="8"/>
    </row>
    <row r="102" spans="1:19" ht="37.5" customHeight="1">
      <c r="A102" s="180" t="s">
        <v>67</v>
      </c>
      <c r="B102" s="195" t="s">
        <v>71</v>
      </c>
      <c r="C102" s="8"/>
      <c r="D102" s="8"/>
      <c r="E102" s="8">
        <v>6</v>
      </c>
      <c r="F102" s="8"/>
      <c r="G102" s="8"/>
      <c r="H102" s="8"/>
      <c r="I102" s="9">
        <v>2</v>
      </c>
      <c r="J102" s="8">
        <v>2</v>
      </c>
      <c r="K102" s="8"/>
      <c r="L102" s="8"/>
      <c r="M102" s="8"/>
      <c r="N102" s="9"/>
      <c r="O102" s="8"/>
      <c r="P102" s="8"/>
      <c r="Q102" s="9"/>
      <c r="R102" s="8"/>
      <c r="S102" s="8"/>
    </row>
    <row r="103" spans="1:19" ht="15.75" customHeight="1" hidden="1">
      <c r="A103" s="180"/>
      <c r="B103" s="190"/>
      <c r="C103" s="8"/>
      <c r="D103" s="8"/>
      <c r="E103" s="8"/>
      <c r="F103" s="8"/>
      <c r="G103" s="8"/>
      <c r="H103" s="8"/>
      <c r="I103" s="9"/>
      <c r="J103" s="8"/>
      <c r="K103" s="8"/>
      <c r="L103" s="8"/>
      <c r="M103" s="8"/>
      <c r="N103" s="9"/>
      <c r="O103" s="8"/>
      <c r="P103" s="8"/>
      <c r="Q103" s="9"/>
      <c r="R103" s="8"/>
      <c r="S103" s="8"/>
    </row>
    <row r="104" spans="1:19" ht="12.75" customHeight="1" hidden="1">
      <c r="A104" s="180"/>
      <c r="B104" s="190"/>
      <c r="C104" s="8"/>
      <c r="D104" s="8"/>
      <c r="E104" s="8"/>
      <c r="F104" s="8"/>
      <c r="G104" s="8"/>
      <c r="H104" s="8"/>
      <c r="I104" s="9"/>
      <c r="J104" s="8"/>
      <c r="K104" s="8"/>
      <c r="L104" s="8"/>
      <c r="M104" s="8"/>
      <c r="N104" s="9"/>
      <c r="O104" s="8"/>
      <c r="P104" s="8"/>
      <c r="Q104" s="9"/>
      <c r="R104" s="8"/>
      <c r="S104" s="8"/>
    </row>
    <row r="105" spans="1:19" ht="12.75" customHeight="1" hidden="1" thickBot="1">
      <c r="A105" s="180"/>
      <c r="B105" s="190"/>
      <c r="C105" s="8"/>
      <c r="D105" s="8"/>
      <c r="E105" s="8"/>
      <c r="F105" s="8"/>
      <c r="G105" s="8"/>
      <c r="H105" s="8"/>
      <c r="I105" s="9"/>
      <c r="J105" s="8"/>
      <c r="K105" s="8"/>
      <c r="L105" s="8"/>
      <c r="M105" s="8"/>
      <c r="N105" s="9"/>
      <c r="O105" s="8"/>
      <c r="P105" s="8"/>
      <c r="Q105" s="9"/>
      <c r="R105" s="8"/>
      <c r="S105" s="8"/>
    </row>
    <row r="106" spans="1:19" ht="15" customHeight="1" hidden="1">
      <c r="A106" s="180" t="s">
        <v>68</v>
      </c>
      <c r="B106" s="195" t="s">
        <v>308</v>
      </c>
      <c r="C106" s="8"/>
      <c r="D106" s="8"/>
      <c r="E106" s="8">
        <v>3.2</v>
      </c>
      <c r="F106" s="8"/>
      <c r="G106" s="8"/>
      <c r="H106" s="8"/>
      <c r="I106" s="9">
        <v>2</v>
      </c>
      <c r="J106" s="8"/>
      <c r="K106" s="8"/>
      <c r="L106" s="8"/>
      <c r="M106" s="8"/>
      <c r="N106" s="9"/>
      <c r="O106" s="8"/>
      <c r="P106" s="8"/>
      <c r="Q106" s="9"/>
      <c r="R106" s="8"/>
      <c r="S106" s="8"/>
    </row>
    <row r="107" spans="1:19" ht="15" customHeight="1" hidden="1">
      <c r="A107" s="180"/>
      <c r="B107" s="195" t="s">
        <v>307</v>
      </c>
      <c r="C107" s="8"/>
      <c r="D107" s="8"/>
      <c r="E107" s="8"/>
      <c r="F107" s="8"/>
      <c r="G107" s="8"/>
      <c r="H107" s="8"/>
      <c r="I107" s="9"/>
      <c r="J107" s="8"/>
      <c r="K107" s="8"/>
      <c r="L107" s="8"/>
      <c r="M107" s="8"/>
      <c r="N107" s="9"/>
      <c r="O107" s="8"/>
      <c r="P107" s="8"/>
      <c r="Q107" s="9"/>
      <c r="R107" s="8"/>
      <c r="S107" s="8"/>
    </row>
    <row r="108" spans="1:19" ht="15" customHeight="1" hidden="1">
      <c r="A108" s="180"/>
      <c r="B108" s="195" t="s">
        <v>36</v>
      </c>
      <c r="C108" s="8"/>
      <c r="D108" s="8"/>
      <c r="E108" s="8"/>
      <c r="F108" s="8"/>
      <c r="G108" s="8"/>
      <c r="H108" s="8"/>
      <c r="I108" s="9"/>
      <c r="J108" s="8"/>
      <c r="K108" s="8"/>
      <c r="L108" s="8"/>
      <c r="M108" s="8"/>
      <c r="N108" s="9"/>
      <c r="O108" s="8"/>
      <c r="P108" s="8"/>
      <c r="Q108" s="9"/>
      <c r="R108" s="8"/>
      <c r="S108" s="8"/>
    </row>
    <row r="109" spans="1:19" ht="0.75" customHeight="1" hidden="1" thickBot="1">
      <c r="A109" s="180"/>
      <c r="B109" s="195"/>
      <c r="C109" s="8"/>
      <c r="D109" s="8"/>
      <c r="E109" s="8"/>
      <c r="F109" s="8"/>
      <c r="G109" s="8"/>
      <c r="H109" s="8"/>
      <c r="I109" s="9"/>
      <c r="J109" s="8"/>
      <c r="K109" s="8"/>
      <c r="L109" s="8"/>
      <c r="M109" s="8"/>
      <c r="N109" s="9"/>
      <c r="O109" s="8"/>
      <c r="P109" s="8"/>
      <c r="Q109" s="9"/>
      <c r="R109" s="8"/>
      <c r="S109" s="8"/>
    </row>
    <row r="110" spans="1:19" ht="15" customHeight="1" hidden="1">
      <c r="A110" s="180" t="s">
        <v>69</v>
      </c>
      <c r="B110" s="195" t="s">
        <v>306</v>
      </c>
      <c r="C110" s="8"/>
      <c r="D110" s="8"/>
      <c r="E110" s="8">
        <v>2.2</v>
      </c>
      <c r="F110" s="8"/>
      <c r="G110" s="8"/>
      <c r="H110" s="8"/>
      <c r="I110" s="9"/>
      <c r="J110" s="8"/>
      <c r="K110" s="8"/>
      <c r="L110" s="8"/>
      <c r="M110" s="8"/>
      <c r="N110" s="9"/>
      <c r="O110" s="8"/>
      <c r="P110" s="8"/>
      <c r="Q110" s="9"/>
      <c r="R110" s="8"/>
      <c r="S110" s="8"/>
    </row>
    <row r="111" spans="1:19" ht="15" customHeight="1" hidden="1">
      <c r="A111" s="180"/>
      <c r="B111" s="195" t="s">
        <v>305</v>
      </c>
      <c r="C111" s="8"/>
      <c r="D111" s="8"/>
      <c r="E111" s="8"/>
      <c r="F111" s="8"/>
      <c r="G111" s="8"/>
      <c r="H111" s="8"/>
      <c r="I111" s="9"/>
      <c r="J111" s="8"/>
      <c r="K111" s="8"/>
      <c r="L111" s="8"/>
      <c r="M111" s="8"/>
      <c r="N111" s="9"/>
      <c r="O111" s="8"/>
      <c r="P111" s="8"/>
      <c r="Q111" s="9"/>
      <c r="R111" s="8"/>
      <c r="S111" s="8"/>
    </row>
    <row r="112" spans="1:19" ht="15.75" customHeight="1" hidden="1" thickBot="1">
      <c r="A112" s="180"/>
      <c r="B112" s="195" t="s">
        <v>304</v>
      </c>
      <c r="C112" s="8"/>
      <c r="D112" s="8"/>
      <c r="E112" s="8"/>
      <c r="F112" s="8"/>
      <c r="G112" s="8"/>
      <c r="H112" s="8"/>
      <c r="I112" s="9"/>
      <c r="J112" s="8"/>
      <c r="K112" s="8"/>
      <c r="L112" s="8"/>
      <c r="M112" s="8"/>
      <c r="N112" s="9"/>
      <c r="O112" s="8"/>
      <c r="P112" s="8"/>
      <c r="Q112" s="9"/>
      <c r="R112" s="8"/>
      <c r="S112" s="8"/>
    </row>
    <row r="113" spans="1:19" ht="15" customHeight="1" hidden="1">
      <c r="A113" s="180" t="s">
        <v>70</v>
      </c>
      <c r="B113" s="195" t="s">
        <v>303</v>
      </c>
      <c r="C113" s="8"/>
      <c r="D113" s="8"/>
      <c r="E113" s="8">
        <v>10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" customHeight="1" hidden="1">
      <c r="A114" s="180"/>
      <c r="B114" s="195" t="s">
        <v>302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.75" customHeight="1" hidden="1" thickBot="1">
      <c r="A115" s="180"/>
      <c r="B115" s="195" t="s">
        <v>301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" customHeight="1" hidden="1">
      <c r="A116" s="198">
        <v>42217</v>
      </c>
      <c r="B116" s="195" t="s">
        <v>300</v>
      </c>
      <c r="C116" s="8"/>
      <c r="D116" s="8"/>
      <c r="E116" s="8">
        <v>9.05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" customHeight="1" hidden="1">
      <c r="A117" s="198"/>
      <c r="B117" s="195" t="s">
        <v>299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02" customHeight="1" hidden="1" thickBot="1">
      <c r="A118" s="198"/>
      <c r="B118" s="195" t="s">
        <v>298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.5" customHeight="1" hidden="1" thickBot="1">
      <c r="A119" s="198">
        <v>42583</v>
      </c>
      <c r="B119" s="190" t="s">
        <v>297</v>
      </c>
      <c r="C119" s="8"/>
      <c r="D119" s="8"/>
      <c r="E119" s="8"/>
      <c r="F119" s="8"/>
      <c r="G119" s="8"/>
      <c r="H119" s="8"/>
      <c r="I119" s="9"/>
      <c r="J119" s="8"/>
      <c r="K119" s="8"/>
      <c r="L119" s="8"/>
      <c r="M119" s="8"/>
      <c r="N119" s="9"/>
      <c r="O119" s="8"/>
      <c r="P119" s="8"/>
      <c r="Q119" s="9"/>
      <c r="R119" s="8"/>
      <c r="S119" s="8"/>
    </row>
    <row r="120" spans="1:19" ht="31.5" customHeight="1" hidden="1" thickBot="1">
      <c r="A120" s="198">
        <v>42948</v>
      </c>
      <c r="B120" s="10" t="s">
        <v>296</v>
      </c>
      <c r="C120" s="8"/>
      <c r="D120" s="8"/>
      <c r="E120" s="8"/>
      <c r="F120" s="8"/>
      <c r="G120" s="8"/>
      <c r="H120" s="8"/>
      <c r="I120" s="9"/>
      <c r="J120" s="8"/>
      <c r="K120" s="8"/>
      <c r="L120" s="8"/>
      <c r="M120" s="8"/>
      <c r="N120" s="9"/>
      <c r="O120" s="8"/>
      <c r="P120" s="8"/>
      <c r="Q120" s="9"/>
      <c r="R120" s="8"/>
      <c r="S120" s="8"/>
    </row>
    <row r="121" spans="1:19" ht="15.75" customHeight="1" hidden="1" thickBot="1">
      <c r="A121" s="198">
        <v>43313</v>
      </c>
      <c r="B121" s="195" t="s">
        <v>295</v>
      </c>
      <c r="C121" s="8"/>
      <c r="D121" s="8"/>
      <c r="E121" s="8"/>
      <c r="F121" s="8"/>
      <c r="G121" s="8"/>
      <c r="H121" s="8"/>
      <c r="I121" s="9"/>
      <c r="J121" s="8"/>
      <c r="K121" s="8"/>
      <c r="L121" s="8"/>
      <c r="M121" s="8"/>
      <c r="N121" s="9"/>
      <c r="O121" s="8"/>
      <c r="P121" s="8"/>
      <c r="Q121" s="9"/>
      <c r="R121" s="8"/>
      <c r="S121" s="8"/>
    </row>
    <row r="122" spans="1:19" ht="30">
      <c r="A122" s="180" t="s">
        <v>68</v>
      </c>
      <c r="B122" s="195" t="s">
        <v>294</v>
      </c>
      <c r="C122" s="8"/>
      <c r="D122" s="8"/>
      <c r="E122" s="8"/>
      <c r="F122" s="8"/>
      <c r="G122" s="8"/>
      <c r="H122" s="8"/>
      <c r="I122" s="9"/>
      <c r="J122" s="8"/>
      <c r="K122" s="8"/>
      <c r="L122" s="8"/>
      <c r="M122" s="8"/>
      <c r="N122" s="9"/>
      <c r="O122" s="8"/>
      <c r="P122" s="8"/>
      <c r="Q122" s="9"/>
      <c r="R122" s="8"/>
      <c r="S122" s="8"/>
    </row>
    <row r="123" spans="1:19" ht="30">
      <c r="A123" s="180" t="s">
        <v>69</v>
      </c>
      <c r="B123" s="195" t="s">
        <v>293</v>
      </c>
      <c r="C123" s="8"/>
      <c r="D123" s="8"/>
      <c r="E123" s="8">
        <v>6</v>
      </c>
      <c r="F123" s="8"/>
      <c r="G123" s="8"/>
      <c r="H123" s="8"/>
      <c r="I123" s="9">
        <v>2</v>
      </c>
      <c r="J123" s="8">
        <v>2</v>
      </c>
      <c r="K123" s="8"/>
      <c r="L123" s="8"/>
      <c r="M123" s="8"/>
      <c r="N123" s="9"/>
      <c r="O123" s="8"/>
      <c r="P123" s="8"/>
      <c r="Q123" s="9"/>
      <c r="R123" s="8"/>
      <c r="S123" s="8"/>
    </row>
    <row r="124" spans="1:19" ht="45">
      <c r="A124" s="180" t="s">
        <v>70</v>
      </c>
      <c r="B124" s="195" t="s">
        <v>292</v>
      </c>
      <c r="C124" s="8"/>
      <c r="D124" s="8"/>
      <c r="E124" s="8"/>
      <c r="F124" s="8"/>
      <c r="G124" s="8"/>
      <c r="H124" s="8"/>
      <c r="I124" s="9"/>
      <c r="J124" s="8"/>
      <c r="K124" s="8"/>
      <c r="L124" s="8"/>
      <c r="M124" s="8"/>
      <c r="N124" s="9"/>
      <c r="O124" s="8"/>
      <c r="P124" s="8"/>
      <c r="Q124" s="9"/>
      <c r="R124" s="8"/>
      <c r="S124" s="8"/>
    </row>
    <row r="125" spans="1:19" ht="15">
      <c r="A125" s="180" t="s">
        <v>72</v>
      </c>
      <c r="B125" s="195" t="s">
        <v>291</v>
      </c>
      <c r="C125" s="8"/>
      <c r="D125" s="8"/>
      <c r="E125" s="8"/>
      <c r="F125" s="8"/>
      <c r="G125" s="8"/>
      <c r="H125" s="8"/>
      <c r="I125" s="9"/>
      <c r="J125" s="8"/>
      <c r="K125" s="8"/>
      <c r="L125" s="8"/>
      <c r="M125" s="8"/>
      <c r="N125" s="9"/>
      <c r="O125" s="8"/>
      <c r="P125" s="8"/>
      <c r="Q125" s="9"/>
      <c r="R125" s="8"/>
      <c r="S125" s="8"/>
    </row>
    <row r="126" spans="1:19" ht="2.25" customHeight="1">
      <c r="A126" s="198">
        <v>45139</v>
      </c>
      <c r="B126" s="195" t="s">
        <v>290</v>
      </c>
      <c r="C126" s="8"/>
      <c r="D126" s="8"/>
      <c r="E126" s="8"/>
      <c r="F126" s="8"/>
      <c r="G126" s="8"/>
      <c r="H126" s="8"/>
      <c r="I126" s="9"/>
      <c r="J126" s="8"/>
      <c r="K126" s="8"/>
      <c r="L126" s="8"/>
      <c r="M126" s="8"/>
      <c r="N126" s="9"/>
      <c r="O126" s="8"/>
      <c r="P126" s="8"/>
      <c r="Q126" s="9"/>
      <c r="R126" s="8"/>
      <c r="S126" s="8"/>
    </row>
    <row r="127" spans="1:19" ht="30.75" customHeight="1" hidden="1" thickBot="1">
      <c r="A127" s="198">
        <v>45505</v>
      </c>
      <c r="B127" s="10" t="s">
        <v>289</v>
      </c>
      <c r="C127" s="191"/>
      <c r="D127" s="8"/>
      <c r="E127" s="8">
        <v>35.2</v>
      </c>
      <c r="F127" s="8"/>
      <c r="G127" s="8">
        <v>35.2</v>
      </c>
      <c r="H127" s="8"/>
      <c r="I127" s="9"/>
      <c r="J127" s="8"/>
      <c r="K127" s="8"/>
      <c r="L127" s="8"/>
      <c r="M127" s="8"/>
      <c r="N127" s="9"/>
      <c r="O127" s="8"/>
      <c r="P127" s="8"/>
      <c r="Q127" s="9"/>
      <c r="R127" s="8"/>
      <c r="S127" s="8"/>
    </row>
    <row r="128" spans="1:19" s="63" customFormat="1" ht="42" customHeight="1">
      <c r="A128" s="199"/>
      <c r="B128" s="183" t="s">
        <v>3</v>
      </c>
      <c r="C128" s="185" t="s">
        <v>27</v>
      </c>
      <c r="D128" s="193" t="s">
        <v>120</v>
      </c>
      <c r="E128" s="62">
        <f>I128+J128+K128</f>
        <v>70</v>
      </c>
      <c r="F128" s="62"/>
      <c r="G128" s="62"/>
      <c r="H128" s="182"/>
      <c r="I128" s="62">
        <f>I77+I79+I85+I100+I102+I123</f>
        <v>35</v>
      </c>
      <c r="J128" s="62">
        <v>35</v>
      </c>
      <c r="K128" s="62"/>
      <c r="L128" s="62"/>
      <c r="M128" s="62"/>
      <c r="N128" s="62"/>
      <c r="O128" s="62"/>
      <c r="P128" s="62"/>
      <c r="Q128" s="62"/>
      <c r="R128" s="62"/>
      <c r="S128" s="62"/>
    </row>
    <row r="129" spans="1:19" ht="24" customHeight="1">
      <c r="A129" s="509" t="s">
        <v>395</v>
      </c>
      <c r="B129" s="510"/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</row>
    <row r="130" spans="1:19" ht="45" customHeight="1">
      <c r="A130" s="180" t="s">
        <v>73</v>
      </c>
      <c r="B130" s="10" t="s">
        <v>287</v>
      </c>
      <c r="C130" s="8"/>
      <c r="D130" s="8"/>
      <c r="E130" s="8"/>
      <c r="F130" s="8"/>
      <c r="G130" s="8"/>
      <c r="H130" s="8"/>
      <c r="I130" s="9"/>
      <c r="J130" s="8"/>
      <c r="K130" s="8"/>
      <c r="L130" s="8"/>
      <c r="M130" s="8">
        <v>51</v>
      </c>
      <c r="N130" s="8">
        <v>53</v>
      </c>
      <c r="O130" s="8">
        <v>55</v>
      </c>
      <c r="P130" s="9">
        <v>57</v>
      </c>
      <c r="Q130" s="8">
        <v>60</v>
      </c>
      <c r="R130" s="9">
        <v>60</v>
      </c>
      <c r="S130" s="8"/>
    </row>
    <row r="131" spans="1:19" ht="30">
      <c r="A131" s="180" t="s">
        <v>74</v>
      </c>
      <c r="B131" s="195" t="s">
        <v>286</v>
      </c>
      <c r="C131" s="8"/>
      <c r="D131" s="8"/>
      <c r="E131" s="8"/>
      <c r="F131" s="8"/>
      <c r="G131" s="8"/>
      <c r="H131" s="8"/>
      <c r="I131" s="9"/>
      <c r="J131" s="8"/>
      <c r="K131" s="8"/>
      <c r="L131" s="8"/>
      <c r="M131" s="8"/>
      <c r="N131" s="8"/>
      <c r="O131" s="8"/>
      <c r="P131" s="9"/>
      <c r="Q131" s="8"/>
      <c r="R131" s="9"/>
      <c r="S131" s="8"/>
    </row>
    <row r="132" spans="1:19" ht="25.5">
      <c r="A132" s="180" t="s">
        <v>75</v>
      </c>
      <c r="B132" s="190" t="s">
        <v>285</v>
      </c>
      <c r="C132" s="8"/>
      <c r="D132" s="8"/>
      <c r="E132" s="8">
        <v>6</v>
      </c>
      <c r="F132" s="8"/>
      <c r="G132" s="8"/>
      <c r="H132" s="8"/>
      <c r="I132" s="9">
        <v>2</v>
      </c>
      <c r="J132" s="8">
        <v>2</v>
      </c>
      <c r="K132" s="8"/>
      <c r="L132" s="8"/>
      <c r="M132" s="8"/>
      <c r="N132" s="8"/>
      <c r="O132" s="8"/>
      <c r="P132" s="9"/>
      <c r="Q132" s="8"/>
      <c r="R132" s="9"/>
      <c r="S132" s="8"/>
    </row>
    <row r="133" spans="1:19" ht="30">
      <c r="A133" s="180" t="s">
        <v>76</v>
      </c>
      <c r="B133" s="195" t="s">
        <v>390</v>
      </c>
      <c r="C133" s="8"/>
      <c r="D133" s="8"/>
      <c r="E133" s="8"/>
      <c r="F133" s="8"/>
      <c r="G133" s="8"/>
      <c r="H133" s="8"/>
      <c r="I133" s="9"/>
      <c r="J133" s="8"/>
      <c r="K133" s="8"/>
      <c r="L133" s="8"/>
      <c r="M133" s="8"/>
      <c r="N133" s="8"/>
      <c r="O133" s="8"/>
      <c r="P133" s="9"/>
      <c r="Q133" s="8"/>
      <c r="R133" s="9"/>
      <c r="S133" s="8"/>
    </row>
    <row r="134" spans="1:19" ht="1.5" customHeight="1">
      <c r="A134" s="180">
        <v>11171</v>
      </c>
      <c r="B134" s="195"/>
      <c r="C134" s="8"/>
      <c r="D134" s="8"/>
      <c r="E134" s="8"/>
      <c r="F134" s="8"/>
      <c r="G134" s="8"/>
      <c r="H134" s="8"/>
      <c r="I134" s="9"/>
      <c r="J134" s="8"/>
      <c r="K134" s="8"/>
      <c r="L134" s="8"/>
      <c r="M134" s="8"/>
      <c r="N134" s="8"/>
      <c r="O134" s="8"/>
      <c r="P134" s="9"/>
      <c r="Q134" s="8"/>
      <c r="R134" s="9"/>
      <c r="S134" s="8"/>
    </row>
    <row r="135" spans="1:19" ht="90" customHeight="1">
      <c r="A135" s="180" t="s">
        <v>77</v>
      </c>
      <c r="B135" s="10" t="s">
        <v>284</v>
      </c>
      <c r="C135" s="8"/>
      <c r="D135" s="8"/>
      <c r="E135" s="8"/>
      <c r="F135" s="8"/>
      <c r="G135" s="8"/>
      <c r="H135" s="8"/>
      <c r="I135" s="9"/>
      <c r="J135" s="8"/>
      <c r="K135" s="8"/>
      <c r="L135" s="8"/>
      <c r="M135" s="8"/>
      <c r="N135" s="8"/>
      <c r="O135" s="8"/>
      <c r="P135" s="9"/>
      <c r="Q135" s="8"/>
      <c r="R135" s="9"/>
      <c r="S135" s="8"/>
    </row>
    <row r="136" spans="1:19" ht="24.75" customHeight="1">
      <c r="A136" s="180" t="s">
        <v>78</v>
      </c>
      <c r="B136" s="10" t="s">
        <v>283</v>
      </c>
      <c r="C136" s="8"/>
      <c r="D136" s="8"/>
      <c r="E136" s="8"/>
      <c r="F136" s="8"/>
      <c r="G136" s="8"/>
      <c r="H136" s="8"/>
      <c r="I136" s="9"/>
      <c r="J136" s="8"/>
      <c r="K136" s="8"/>
      <c r="L136" s="8"/>
      <c r="M136" s="8"/>
      <c r="N136" s="8"/>
      <c r="O136" s="8"/>
      <c r="P136" s="9"/>
      <c r="Q136" s="8"/>
      <c r="R136" s="9"/>
      <c r="S136" s="8"/>
    </row>
    <row r="137" spans="1:19" ht="30">
      <c r="A137" s="180" t="s">
        <v>79</v>
      </c>
      <c r="B137" s="195" t="s">
        <v>282</v>
      </c>
      <c r="C137" s="8"/>
      <c r="D137" s="8"/>
      <c r="E137" s="8"/>
      <c r="F137" s="8"/>
      <c r="G137" s="8"/>
      <c r="H137" s="8"/>
      <c r="I137" s="9"/>
      <c r="J137" s="8"/>
      <c r="K137" s="8"/>
      <c r="L137" s="8"/>
      <c r="M137" s="8"/>
      <c r="N137" s="8"/>
      <c r="O137" s="8"/>
      <c r="P137" s="9"/>
      <c r="Q137" s="8"/>
      <c r="R137" s="9"/>
      <c r="S137" s="8"/>
    </row>
    <row r="138" spans="1:19" ht="29.25" customHeight="1">
      <c r="A138" s="180" t="s">
        <v>80</v>
      </c>
      <c r="B138" s="195" t="s">
        <v>281</v>
      </c>
      <c r="C138" s="8"/>
      <c r="D138" s="8"/>
      <c r="E138" s="8">
        <f>6</f>
        <v>6</v>
      </c>
      <c r="F138" s="8"/>
      <c r="G138" s="8"/>
      <c r="H138" s="8"/>
      <c r="I138" s="9">
        <v>2</v>
      </c>
      <c r="J138" s="8">
        <v>2</v>
      </c>
      <c r="K138" s="8"/>
      <c r="L138" s="8"/>
      <c r="M138" s="8"/>
      <c r="N138" s="8"/>
      <c r="O138" s="8"/>
      <c r="P138" s="9"/>
      <c r="Q138" s="8"/>
      <c r="R138" s="9"/>
      <c r="S138" s="8"/>
    </row>
    <row r="139" spans="1:19" ht="30.75" customHeight="1" hidden="1" thickBot="1">
      <c r="A139" s="198">
        <v>12997</v>
      </c>
      <c r="B139" s="10" t="s">
        <v>280</v>
      </c>
      <c r="C139" s="8"/>
      <c r="D139" s="8"/>
      <c r="E139" s="8"/>
      <c r="F139" s="8"/>
      <c r="G139" s="8"/>
      <c r="H139" s="8"/>
      <c r="I139" s="9"/>
      <c r="J139" s="8"/>
      <c r="K139" s="8"/>
      <c r="L139" s="8"/>
      <c r="M139" s="8"/>
      <c r="N139" s="8"/>
      <c r="O139" s="8"/>
      <c r="P139" s="9"/>
      <c r="Q139" s="8"/>
      <c r="R139" s="9"/>
      <c r="S139" s="8"/>
    </row>
    <row r="140" spans="1:19" ht="0.75" customHeight="1">
      <c r="A140" s="198">
        <v>13363</v>
      </c>
      <c r="B140" s="195" t="s">
        <v>279</v>
      </c>
      <c r="C140" s="8"/>
      <c r="D140" s="8"/>
      <c r="E140" s="8">
        <v>1.2</v>
      </c>
      <c r="F140" s="8">
        <v>1.2</v>
      </c>
      <c r="G140" s="8"/>
      <c r="H140" s="8"/>
      <c r="I140" s="9"/>
      <c r="J140" s="8"/>
      <c r="K140" s="8"/>
      <c r="L140" s="8"/>
      <c r="M140" s="8"/>
      <c r="N140" s="8"/>
      <c r="O140" s="8"/>
      <c r="P140" s="9"/>
      <c r="Q140" s="8"/>
      <c r="R140" s="9"/>
      <c r="S140" s="8"/>
    </row>
    <row r="141" spans="1:19" s="63" customFormat="1" ht="38.25" customHeight="1">
      <c r="A141" s="199"/>
      <c r="B141" s="183" t="s">
        <v>3</v>
      </c>
      <c r="C141" s="193" t="s">
        <v>27</v>
      </c>
      <c r="D141" s="62" t="s">
        <v>120</v>
      </c>
      <c r="E141" s="62">
        <f>12</f>
        <v>12</v>
      </c>
      <c r="F141" s="62"/>
      <c r="G141" s="62"/>
      <c r="H141" s="62"/>
      <c r="I141" s="62">
        <v>4</v>
      </c>
      <c r="J141" s="62">
        <v>4</v>
      </c>
      <c r="K141" s="62"/>
      <c r="L141" s="62"/>
      <c r="M141" s="62"/>
      <c r="N141" s="62"/>
      <c r="O141" s="62"/>
      <c r="P141" s="62"/>
      <c r="Q141" s="62"/>
      <c r="R141" s="62"/>
      <c r="S141" s="62"/>
    </row>
    <row r="142" spans="1:19" ht="27.75" customHeight="1">
      <c r="A142" s="509" t="s">
        <v>394</v>
      </c>
      <c r="B142" s="510"/>
      <c r="C142" s="510"/>
      <c r="D142" s="510"/>
      <c r="E142" s="510"/>
      <c r="F142" s="510"/>
      <c r="G142" s="510"/>
      <c r="H142" s="510"/>
      <c r="I142" s="510"/>
      <c r="J142" s="510"/>
      <c r="K142" s="510"/>
      <c r="L142" s="510"/>
      <c r="M142" s="510"/>
      <c r="N142" s="510"/>
      <c r="O142" s="510"/>
      <c r="P142" s="510"/>
      <c r="Q142" s="510"/>
      <c r="R142" s="510"/>
      <c r="S142" s="510"/>
    </row>
    <row r="143" spans="1:19" ht="31.5">
      <c r="A143" s="180" t="s">
        <v>81</v>
      </c>
      <c r="B143" s="200" t="s">
        <v>278</v>
      </c>
      <c r="C143" s="9"/>
      <c r="D143" s="8"/>
      <c r="E143" s="8"/>
      <c r="F143" s="8"/>
      <c r="G143" s="8"/>
      <c r="H143" s="8"/>
      <c r="I143" s="9"/>
      <c r="J143" s="8"/>
      <c r="K143" s="8"/>
      <c r="L143" s="8"/>
      <c r="M143" s="8">
        <v>17</v>
      </c>
      <c r="N143" s="8">
        <v>19</v>
      </c>
      <c r="O143" s="9">
        <v>22</v>
      </c>
      <c r="P143" s="10">
        <v>22</v>
      </c>
      <c r="Q143" s="10">
        <v>22</v>
      </c>
      <c r="R143" s="8">
        <v>22</v>
      </c>
      <c r="S143" s="8"/>
    </row>
    <row r="144" spans="1:19" ht="1.5" customHeight="1">
      <c r="A144" s="180" t="s">
        <v>82</v>
      </c>
      <c r="B144" s="10"/>
      <c r="C144" s="8"/>
      <c r="D144" s="8"/>
      <c r="E144" s="8"/>
      <c r="F144" s="8"/>
      <c r="G144" s="8"/>
      <c r="H144" s="8"/>
      <c r="I144" s="9"/>
      <c r="J144" s="8"/>
      <c r="K144" s="8"/>
      <c r="L144" s="8"/>
      <c r="M144" s="8"/>
      <c r="N144" s="9"/>
      <c r="O144" s="9"/>
      <c r="P144" s="8"/>
      <c r="Q144" s="8"/>
      <c r="R144" s="9"/>
      <c r="S144" s="76"/>
    </row>
    <row r="145" spans="1:19" ht="41.25" customHeight="1">
      <c r="A145" s="180" t="s">
        <v>82</v>
      </c>
      <c r="B145" s="10" t="s">
        <v>277</v>
      </c>
      <c r="C145" s="10" t="s">
        <v>276</v>
      </c>
      <c r="D145" s="8"/>
      <c r="E145" s="8"/>
      <c r="F145" s="8"/>
      <c r="G145" s="8"/>
      <c r="H145" s="8"/>
      <c r="I145" s="9"/>
      <c r="J145" s="8"/>
      <c r="K145" s="8"/>
      <c r="L145" s="8"/>
      <c r="M145" s="8"/>
      <c r="N145" s="9"/>
      <c r="O145" s="9"/>
      <c r="P145" s="8"/>
      <c r="Q145" s="8"/>
      <c r="R145" s="76"/>
      <c r="S145" s="76"/>
    </row>
    <row r="146" spans="1:19" ht="53.25" customHeight="1">
      <c r="A146" s="180" t="s">
        <v>83</v>
      </c>
      <c r="B146" s="201" t="s">
        <v>275</v>
      </c>
      <c r="C146" s="8"/>
      <c r="D146" s="8"/>
      <c r="E146" s="8"/>
      <c r="F146" s="8"/>
      <c r="G146" s="8"/>
      <c r="H146" s="8"/>
      <c r="I146" s="9"/>
      <c r="J146" s="8"/>
      <c r="K146" s="8"/>
      <c r="L146" s="8"/>
      <c r="M146" s="8"/>
      <c r="N146" s="9"/>
      <c r="O146" s="9"/>
      <c r="P146" s="8"/>
      <c r="Q146" s="8"/>
      <c r="R146" s="9"/>
      <c r="S146" s="76"/>
    </row>
    <row r="147" spans="1:19" ht="6" customHeight="1" hidden="1" thickBot="1">
      <c r="A147" s="180">
        <v>16650</v>
      </c>
      <c r="B147" s="195" t="s">
        <v>274</v>
      </c>
      <c r="C147" s="8"/>
      <c r="D147" s="8"/>
      <c r="E147" s="8"/>
      <c r="F147" s="8"/>
      <c r="G147" s="8"/>
      <c r="H147" s="8"/>
      <c r="I147" s="9"/>
      <c r="J147" s="8"/>
      <c r="K147" s="8"/>
      <c r="L147" s="8"/>
      <c r="M147" s="8"/>
      <c r="N147" s="9"/>
      <c r="O147" s="9"/>
      <c r="P147" s="8"/>
      <c r="Q147" s="8"/>
      <c r="R147" s="9"/>
      <c r="S147" s="76"/>
    </row>
    <row r="148" spans="1:19" ht="1.5" customHeight="1">
      <c r="A148" s="180" t="s">
        <v>84</v>
      </c>
      <c r="B148" s="195" t="s">
        <v>273</v>
      </c>
      <c r="C148" s="8"/>
      <c r="D148" s="8"/>
      <c r="E148" s="8"/>
      <c r="F148" s="8"/>
      <c r="G148" s="8"/>
      <c r="H148" s="8"/>
      <c r="I148" s="9"/>
      <c r="J148" s="8"/>
      <c r="K148" s="8"/>
      <c r="L148" s="8"/>
      <c r="M148" s="8"/>
      <c r="N148" s="9"/>
      <c r="O148" s="9"/>
      <c r="P148" s="8"/>
      <c r="Q148" s="8"/>
      <c r="R148" s="9"/>
      <c r="S148" s="76"/>
    </row>
    <row r="149" spans="1:19" ht="60">
      <c r="A149" s="180" t="s">
        <v>84</v>
      </c>
      <c r="B149" s="195" t="s">
        <v>272</v>
      </c>
      <c r="C149" s="8"/>
      <c r="D149" s="8"/>
      <c r="E149" s="8"/>
      <c r="F149" s="8"/>
      <c r="G149" s="8"/>
      <c r="H149" s="8"/>
      <c r="I149" s="9"/>
      <c r="J149" s="8"/>
      <c r="K149" s="8"/>
      <c r="L149" s="8"/>
      <c r="M149" s="8"/>
      <c r="N149" s="9"/>
      <c r="O149" s="9"/>
      <c r="P149" s="8"/>
      <c r="Q149" s="8"/>
      <c r="R149" s="9"/>
      <c r="S149" s="76"/>
    </row>
    <row r="150" spans="1:19" ht="27" customHeight="1" hidden="1" thickBot="1">
      <c r="A150" s="180">
        <v>17746</v>
      </c>
      <c r="B150" s="202" t="s">
        <v>271</v>
      </c>
      <c r="C150" s="8"/>
      <c r="D150" s="8"/>
      <c r="E150" s="8"/>
      <c r="F150" s="8"/>
      <c r="G150" s="8"/>
      <c r="H150" s="8"/>
      <c r="I150" s="9"/>
      <c r="J150" s="8"/>
      <c r="K150" s="8"/>
      <c r="L150" s="8"/>
      <c r="M150" s="8"/>
      <c r="N150" s="9"/>
      <c r="O150" s="9"/>
      <c r="P150" s="8"/>
      <c r="Q150" s="8"/>
      <c r="R150" s="9"/>
      <c r="S150" s="76"/>
    </row>
    <row r="151" spans="1:19" ht="26.25">
      <c r="A151" s="198"/>
      <c r="B151" s="10" t="s">
        <v>3</v>
      </c>
      <c r="C151" s="191"/>
      <c r="D151" s="191" t="s">
        <v>120</v>
      </c>
      <c r="E151" s="8"/>
      <c r="F151" s="8"/>
      <c r="G151" s="8"/>
      <c r="H151" s="8"/>
      <c r="I151" s="9"/>
      <c r="J151" s="8"/>
      <c r="K151" s="8"/>
      <c r="L151" s="8"/>
      <c r="M151" s="8"/>
      <c r="N151" s="9"/>
      <c r="O151" s="9"/>
      <c r="P151" s="8"/>
      <c r="Q151" s="8"/>
      <c r="R151" s="9"/>
      <c r="S151" s="76"/>
    </row>
    <row r="152" spans="1:19" ht="25.5" customHeight="1">
      <c r="A152" s="198"/>
      <c r="B152" s="10"/>
      <c r="C152" s="191" t="s">
        <v>173</v>
      </c>
      <c r="D152" s="191"/>
      <c r="E152" s="8"/>
      <c r="F152" s="8"/>
      <c r="G152" s="8"/>
      <c r="H152" s="8"/>
      <c r="I152" s="9"/>
      <c r="J152" s="8"/>
      <c r="K152" s="8"/>
      <c r="L152" s="8"/>
      <c r="M152" s="8"/>
      <c r="N152" s="9"/>
      <c r="O152" s="9"/>
      <c r="P152" s="8"/>
      <c r="Q152" s="8"/>
      <c r="R152" s="9"/>
      <c r="S152" s="76"/>
    </row>
    <row r="153" spans="1:19" ht="44.25" customHeight="1" hidden="1" thickBot="1">
      <c r="A153" s="198"/>
      <c r="B153" s="10"/>
      <c r="C153" s="8"/>
      <c r="D153" s="191"/>
      <c r="E153" s="8"/>
      <c r="F153" s="8"/>
      <c r="G153" s="8"/>
      <c r="H153" s="8"/>
      <c r="I153" s="9"/>
      <c r="J153" s="8"/>
      <c r="K153" s="8"/>
      <c r="L153" s="8"/>
      <c r="M153" s="8"/>
      <c r="N153" s="9"/>
      <c r="O153" s="9"/>
      <c r="P153" s="8"/>
      <c r="Q153" s="8"/>
      <c r="R153" s="9"/>
      <c r="S153" s="76"/>
    </row>
    <row r="154" spans="1:19" ht="9.75" customHeight="1" hidden="1" thickBot="1">
      <c r="A154" s="8" t="s">
        <v>270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76"/>
      <c r="P154" s="76"/>
      <c r="Q154" s="76"/>
      <c r="R154" s="76"/>
      <c r="S154" s="76"/>
    </row>
    <row r="155" spans="1:19" ht="27.75" customHeight="1" hidden="1" thickBot="1">
      <c r="A155" s="180">
        <v>18476</v>
      </c>
      <c r="B155" s="10" t="s">
        <v>269</v>
      </c>
      <c r="C155" s="9"/>
      <c r="D155" s="8"/>
      <c r="E155" s="8"/>
      <c r="F155" s="8"/>
      <c r="G155" s="8"/>
      <c r="H155" s="9"/>
      <c r="I155" s="8"/>
      <c r="J155" s="8"/>
      <c r="K155" s="8"/>
      <c r="L155" s="8"/>
      <c r="M155" s="8">
        <v>7</v>
      </c>
      <c r="N155" s="8">
        <v>9</v>
      </c>
      <c r="O155" s="8">
        <v>10</v>
      </c>
      <c r="P155" s="10"/>
      <c r="Q155" s="10"/>
      <c r="R155" s="8"/>
      <c r="S155" s="8"/>
    </row>
    <row r="156" spans="1:19" ht="30.75" customHeight="1" hidden="1" thickBot="1">
      <c r="A156" s="180">
        <v>18841</v>
      </c>
      <c r="B156" s="195" t="s">
        <v>268</v>
      </c>
      <c r="C156" s="8"/>
      <c r="D156" s="8"/>
      <c r="E156" s="8"/>
      <c r="F156" s="8"/>
      <c r="G156" s="8"/>
      <c r="H156" s="8"/>
      <c r="I156" s="9"/>
      <c r="J156" s="8"/>
      <c r="K156" s="8"/>
      <c r="L156" s="8"/>
      <c r="M156" s="8"/>
      <c r="N156" s="9"/>
      <c r="O156" s="9"/>
      <c r="P156" s="8"/>
      <c r="Q156" s="8"/>
      <c r="R156" s="9"/>
      <c r="S156" s="76"/>
    </row>
    <row r="157" spans="1:19" ht="30.75" customHeight="1" hidden="1" thickBot="1">
      <c r="A157" s="180">
        <v>19207</v>
      </c>
      <c r="B157" s="195" t="s">
        <v>267</v>
      </c>
      <c r="C157" s="8"/>
      <c r="D157" s="8"/>
      <c r="E157" s="8"/>
      <c r="F157" s="8"/>
      <c r="G157" s="8"/>
      <c r="H157" s="8"/>
      <c r="I157" s="9"/>
      <c r="J157" s="8"/>
      <c r="K157" s="8"/>
      <c r="L157" s="8"/>
      <c r="M157" s="8"/>
      <c r="N157" s="9"/>
      <c r="O157" s="9"/>
      <c r="P157" s="8"/>
      <c r="Q157" s="8"/>
      <c r="R157" s="9"/>
      <c r="S157" s="76"/>
    </row>
    <row r="158" spans="1:19" ht="45.75" customHeight="1" hidden="1" thickBot="1">
      <c r="A158" s="180">
        <v>19572</v>
      </c>
      <c r="B158" s="195" t="s">
        <v>6</v>
      </c>
      <c r="C158" s="8"/>
      <c r="D158" s="8"/>
      <c r="E158" s="8"/>
      <c r="F158" s="8"/>
      <c r="G158" s="8"/>
      <c r="H158" s="8"/>
      <c r="I158" s="9"/>
      <c r="J158" s="8"/>
      <c r="K158" s="8"/>
      <c r="L158" s="8"/>
      <c r="M158" s="8"/>
      <c r="N158" s="9"/>
      <c r="O158" s="9"/>
      <c r="P158" s="8"/>
      <c r="Q158" s="8"/>
      <c r="R158" s="9"/>
      <c r="S158" s="76"/>
    </row>
    <row r="159" spans="1:19" ht="127.5" customHeight="1" hidden="1">
      <c r="A159" s="8"/>
      <c r="B159" s="10" t="s">
        <v>266</v>
      </c>
      <c r="C159" s="191" t="s">
        <v>265</v>
      </c>
      <c r="D159" s="191" t="s">
        <v>264</v>
      </c>
      <c r="E159" s="8"/>
      <c r="F159" s="8"/>
      <c r="G159" s="8"/>
      <c r="H159" s="8"/>
      <c r="I159" s="9"/>
      <c r="J159" s="8"/>
      <c r="K159" s="8"/>
      <c r="L159" s="8"/>
      <c r="M159" s="8"/>
      <c r="N159" s="9"/>
      <c r="O159" s="9"/>
      <c r="P159" s="8"/>
      <c r="Q159" s="8"/>
      <c r="R159" s="9"/>
      <c r="S159" s="76"/>
    </row>
    <row r="160" spans="1:19" ht="114.75" customHeight="1" hidden="1">
      <c r="A160" s="8"/>
      <c r="B160" s="10"/>
      <c r="C160" s="191" t="s">
        <v>263</v>
      </c>
      <c r="D160" s="191"/>
      <c r="E160" s="8"/>
      <c r="F160" s="8"/>
      <c r="G160" s="8"/>
      <c r="H160" s="8"/>
      <c r="I160" s="9"/>
      <c r="J160" s="8"/>
      <c r="K160" s="8"/>
      <c r="L160" s="8"/>
      <c r="M160" s="8"/>
      <c r="N160" s="9"/>
      <c r="O160" s="9"/>
      <c r="P160" s="8"/>
      <c r="Q160" s="8"/>
      <c r="R160" s="9"/>
      <c r="S160" s="76"/>
    </row>
    <row r="161" spans="1:19" ht="75" customHeight="1" hidden="1">
      <c r="A161" s="8"/>
      <c r="B161" s="10"/>
      <c r="C161" s="8" t="s">
        <v>262</v>
      </c>
      <c r="D161" s="191"/>
      <c r="E161" s="8"/>
      <c r="F161" s="8"/>
      <c r="G161" s="8"/>
      <c r="H161" s="8"/>
      <c r="I161" s="9"/>
      <c r="J161" s="8"/>
      <c r="K161" s="8"/>
      <c r="L161" s="8"/>
      <c r="M161" s="8"/>
      <c r="N161" s="9"/>
      <c r="O161" s="9"/>
      <c r="P161" s="8"/>
      <c r="Q161" s="8"/>
      <c r="R161" s="9"/>
      <c r="S161" s="76"/>
    </row>
    <row r="162" spans="1:19" s="63" customFormat="1" ht="24.75" customHeight="1">
      <c r="A162" s="73"/>
      <c r="B162" s="73" t="s">
        <v>197</v>
      </c>
      <c r="C162" s="72" t="s">
        <v>185</v>
      </c>
      <c r="D162" s="73"/>
      <c r="E162" s="73">
        <f>H162+I162+J162+K162</f>
        <v>151</v>
      </c>
      <c r="F162" s="73"/>
      <c r="G162" s="73"/>
      <c r="H162" s="73"/>
      <c r="I162" s="73">
        <f>I163</f>
        <v>75</v>
      </c>
      <c r="J162" s="73">
        <f>J163</f>
        <v>76</v>
      </c>
      <c r="K162" s="73"/>
      <c r="L162" s="73"/>
      <c r="M162" s="73"/>
      <c r="N162" s="73"/>
      <c r="O162" s="73"/>
      <c r="P162" s="73"/>
      <c r="Q162" s="73"/>
      <c r="R162" s="73"/>
      <c r="S162" s="73"/>
    </row>
    <row r="163" spans="1:19" s="63" customFormat="1" ht="25.5">
      <c r="A163" s="73"/>
      <c r="B163" s="73"/>
      <c r="C163" s="72" t="s">
        <v>120</v>
      </c>
      <c r="D163" s="73"/>
      <c r="E163" s="73">
        <f>E162</f>
        <v>151</v>
      </c>
      <c r="F163" s="73"/>
      <c r="G163" s="73"/>
      <c r="H163" s="73"/>
      <c r="I163" s="73">
        <f>I141+I128+I71+I56+I45+I30+I10</f>
        <v>75</v>
      </c>
      <c r="J163" s="73">
        <f>J141+J128+J71+J56+J45+J30+J10</f>
        <v>76</v>
      </c>
      <c r="K163" s="73"/>
      <c r="L163" s="73"/>
      <c r="M163" s="73"/>
      <c r="N163" s="73"/>
      <c r="O163" s="73"/>
      <c r="P163" s="73"/>
      <c r="Q163" s="73"/>
      <c r="R163" s="73"/>
      <c r="S163" s="73"/>
    </row>
  </sheetData>
  <sheetProtection/>
  <mergeCells count="9">
    <mergeCell ref="A2:N2"/>
    <mergeCell ref="A4:S4"/>
    <mergeCell ref="A142:S142"/>
    <mergeCell ref="A74:S74"/>
    <mergeCell ref="A32:S32"/>
    <mergeCell ref="A46:S46"/>
    <mergeCell ref="A58:S58"/>
    <mergeCell ref="A129:S129"/>
    <mergeCell ref="A3:S3"/>
  </mergeCells>
  <printOptions/>
  <pageMargins left="0.15748031496062992" right="0.15748031496062992" top="0.5905511811023623" bottom="0.3" header="0.11811023622047245" footer="0.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2018-06-07T07:31:20Z</cp:lastPrinted>
  <dcterms:created xsi:type="dcterms:W3CDTF">1996-10-08T23:32:33Z</dcterms:created>
  <dcterms:modified xsi:type="dcterms:W3CDTF">2018-06-07T10:20:00Z</dcterms:modified>
  <cp:category/>
  <cp:version/>
  <cp:contentType/>
  <cp:contentStatus/>
</cp:coreProperties>
</file>