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428" windowHeight="931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<sst xmlns="http://schemas.openxmlformats.org/spreadsheetml/2006/main" count="96" uniqueCount="92">
  <si>
    <t>Наименование</t>
  </si>
  <si>
    <t>КБК</t>
  </si>
  <si>
    <t>НАЛОГОВЫЕ И НЕНАЛОГОВЫЕ ДОХОДЫ</t>
  </si>
  <si>
    <t xml:space="preserve">Налоговые доходы </t>
  </si>
  <si>
    <t>в том числе:</t>
  </si>
  <si>
    <t>Налоги на прибыль, доходы</t>
  </si>
  <si>
    <t>Налог на доходы физических лиц</t>
  </si>
  <si>
    <t>Неналоговые доходы</t>
  </si>
  <si>
    <t>Доходы от использования имущества, наход-ся в гос. муницип-ой собственности</t>
  </si>
  <si>
    <t>Безвозмездные постуления</t>
  </si>
  <si>
    <t>ИТОГО:</t>
  </si>
  <si>
    <t>Налоги на совокупный доход</t>
  </si>
  <si>
    <t>Налоги, сборы и регулярные платежи за пользование природными ресусами</t>
  </si>
  <si>
    <t>182 107 01020 01 0000 110</t>
  </si>
  <si>
    <t>Государственная пошлина</t>
  </si>
  <si>
    <t>182 108 03010 01 0000 110</t>
  </si>
  <si>
    <t>910 111 05035 05 0000 120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</si>
  <si>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</si>
  <si>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</si>
  <si>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914 113 01995 05 0000 130</t>
  </si>
  <si>
    <t>915 113 01995 05 0000 130</t>
  </si>
  <si>
    <t>Прочие неналоговые доходы</t>
  </si>
  <si>
    <t>Прочие безвозмездные поступления</t>
  </si>
  <si>
    <t>Доходы от продажи материальных и нематериальных активов</t>
  </si>
  <si>
    <t>910 111 07015 05 0000 120</t>
  </si>
  <si>
    <t>Единый сельскохозяйственный налог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</si>
  <si>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</si>
  <si>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</si>
  <si>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сдачи в аренду имущества</t>
  </si>
  <si>
    <t>Доходы от перечисления части прибыли</t>
  </si>
  <si>
    <t>Плата за негативное воздействие на окружающую среду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</si>
  <si>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</si>
  <si>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</si>
  <si>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Штрафы, санкции, возмещение ущерба</t>
  </si>
  <si>
    <t xml:space="preserve">Дотации </t>
  </si>
  <si>
    <t xml:space="preserve">Субсидии </t>
  </si>
  <si>
    <t>Субвенции</t>
  </si>
  <si>
    <t>Иные межбюджетные трансферты</t>
  </si>
  <si>
    <t>182 1 01 02000 01 0000 110</t>
  </si>
  <si>
    <t xml:space="preserve">182 1 05 02000 00 0000 110 </t>
  </si>
  <si>
    <t>182 1 05 03000 01 0000 110</t>
  </si>
  <si>
    <t>182 1 05 04000 02 0000 110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</si>
  <si>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</si>
  <si>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</t>
  </si>
  <si>
    <t>048 1 12 01000 00 0000 120</t>
  </si>
  <si>
    <t>000 2 07 00000 00 0000 151</t>
  </si>
  <si>
    <t>Возврат остатков субсидий</t>
  </si>
  <si>
    <t>915 113 02995 05 0000 130</t>
  </si>
  <si>
    <t>910 113 02995 05 0000 130</t>
  </si>
  <si>
    <t>100 103 02000 01 0000 110</t>
  </si>
  <si>
    <t>914 113 02995 05 0000 130</t>
  </si>
  <si>
    <t>Акцизы по подакцизным товарам</t>
  </si>
  <si>
    <t>НАЛОГИ НА ТОВАРЫ (РАБОТЫ УСЛУГИ), РЕАЛИЗУЕМЫЕ НА ТЕРРИТОРИИ РФ</t>
  </si>
  <si>
    <t>000 2 02 10000 00 0000 151</t>
  </si>
  <si>
    <t>000 2 02 20000 00 0000 151</t>
  </si>
  <si>
    <t>000 2 02 30000 00 0000 151</t>
  </si>
  <si>
    <t>000 2 02 40000 00 0000 151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</si>
  <si>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</si>
  <si>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910 111 05013 05 0000 120</t>
  </si>
  <si>
    <t>910 114 06013 05 0000 430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</si>
  <si>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</si>
  <si>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</t>
  </si>
  <si>
    <t>Налог, взимаемый в связи с применением упрощенной системы налогообложения</t>
  </si>
  <si>
    <t>18210501000 00 0000 110</t>
  </si>
  <si>
    <t>910 111 05025 05 0000 120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</si>
  <si>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</t>
  </si>
  <si>
    <t>910 114 06025 05 0000 430</t>
  </si>
  <si>
    <t>910 114 06313 05 0000 430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</si>
  <si>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</si>
  <si>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</si>
  <si>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910 111 09080 05 0000 120</t>
  </si>
  <si>
    <t>914 114 02052 05 0000 410</t>
  </si>
  <si>
    <t>Доходы от реализации имущества, находящегося в оперативном управлении учреждений, находящихся в ведении органов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</si>
  <si>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</si>
  <si>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Исп.: Е.А. Пошелюк</t>
  </si>
  <si>
    <t>910 111 09000 05 0000 120</t>
  </si>
  <si>
    <t>Исполнено на 01.10.2022г.</t>
  </si>
  <si>
    <t>915 114 02052 05 0000 410</t>
  </si>
  <si>
    <t>в 7,1 раза</t>
  </si>
  <si>
    <t>Исполнено на 01.10.2023г.</t>
  </si>
  <si>
    <t>Отклонение 
к 01.10.2022г.</t>
  </si>
  <si>
    <t>% исполнения к 01.10.2022г.</t>
  </si>
  <si>
    <t>Отклонение 
к уточненному плану 2023г.</t>
  </si>
  <si>
    <t>% исполнения  к уточненному плану 2023г.</t>
  </si>
  <si>
    <t xml:space="preserve"> Уточненый план 
на 2023г.</t>
  </si>
  <si>
    <t xml:space="preserve">Доходы местного бюджета за 9 месяцев 2023 года по кодам классификации доходов бюджетов  </t>
  </si>
  <si>
    <t>910 114 02052 05 0000 410</t>
  </si>
  <si>
    <t>в 2,4 раза</t>
  </si>
  <si>
    <t>в 3,7 раза</t>
  </si>
  <si>
    <t>в 7,0 раза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</si>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</sst>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173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1" fontId="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distributed" wrapText="1"/>
    </xf>
    <xf numFmtId="1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justify" vertical="distributed" wrapText="1"/>
    </xf>
    <xf numFmtId="3" fontId="9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justify" vertical="distributed" wrapText="1"/>
    </xf>
    <xf numFmtId="0" fontId="6" fillId="0" borderId="11" xfId="0" applyFont="1" applyBorder="1" applyAlignment="1">
      <alignment horizontal="justify" vertical="distributed" wrapText="1"/>
    </xf>
    <xf numFmtId="0" fontId="6" fillId="0" borderId="12" xfId="0" applyFont="1" applyBorder="1" applyAlignment="1">
      <alignment horizontal="justify" vertical="distributed" wrapText="1"/>
    </xf>
    <xf numFmtId="0" fontId="6" fillId="0" borderId="13" xfId="0" applyFont="1" applyBorder="1" applyAlignment="1">
      <alignment horizontal="justify" vertical="distributed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172" fontId="6" fillId="0" borderId="14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="75" zoomScaleNormal="75" zoomScalePageLayoutView="0" workbookViewId="0" topLeftCell="A1">
      <pane xSplit="1" ySplit="3" topLeftCell="B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4" sqref="J43:J44"/>
    </sheetView>
  </sheetViews>
  <sheetFormatPr defaultColWidth="9.125" defaultRowHeight="12.75"/>
  <cols>
    <col min="1" max="1" width="6.50390625" style="5" customWidth="1"/>
    <col min="2" max="2" width="48.50390625" style="6" customWidth="1"/>
    <col min="3" max="3" width="27.50390625" style="12" customWidth="1"/>
    <col min="4" max="5" width="14.375" style="11" customWidth="1"/>
    <col min="6" max="6" width="14.375" style="7" customWidth="1"/>
    <col min="7" max="7" width="16.50390625" style="7" customWidth="1"/>
    <col min="8" max="8" width="14.375" style="8" customWidth="1"/>
    <col min="9" max="9" width="14.375" style="7" customWidth="1"/>
    <col min="10" max="10" width="14.375" style="8" customWidth="1"/>
    <col min="11" max="16384" width="9.125" style="5" customWidth="1"/>
  </cols>
  <sheetData>
    <row r="1" spans="2:10" ht="17.25">
      <c r="B1" s="48" t="s">
        <v>85</v>
      </c>
      <c r="C1" s="48"/>
      <c r="D1" s="48"/>
      <c r="E1" s="48"/>
      <c r="F1" s="48"/>
      <c r="G1" s="48"/>
      <c r="H1" s="48"/>
      <c r="I1" s="48"/>
      <c r="J1" s="48"/>
    </row>
    <row r="2" spans="2:10" ht="15">
      <c r="B2" s="14"/>
      <c r="C2" s="15"/>
      <c r="D2" s="16"/>
      <c r="E2" s="16"/>
      <c r="F2" s="16"/>
      <c r="G2" s="49"/>
      <c r="H2" s="49"/>
      <c r="I2" s="49"/>
      <c r="J2" s="49"/>
    </row>
    <row r="3" spans="2:10" s="9" customFormat="1" ht="84" customHeight="1">
      <c r="B3" s="17" t="s">
        <v>0</v>
      </c>
      <c r="C3" s="18" t="s">
        <v>1</v>
      </c>
      <c r="D3" s="19" t="s">
        <v>84</v>
      </c>
      <c r="E3" s="19" t="s">
        <v>79</v>
      </c>
      <c r="F3" s="19" t="s">
        <v>76</v>
      </c>
      <c r="G3" s="19" t="s">
        <v>80</v>
      </c>
      <c r="H3" s="20" t="s">
        <v>81</v>
      </c>
      <c r="I3" s="19" t="s">
        <v>82</v>
      </c>
      <c r="J3" s="20" t="s">
        <v>83</v>
      </c>
    </row>
    <row r="4" spans="2:10" ht="30.75" customHeight="1">
      <c r="B4" s="21" t="s">
        <v>2</v>
      </c>
      <c r="C4" s="22">
        <v>1000000000</v>
      </c>
      <c r="D4" s="34">
        <f>D5+D20</f>
        <v>76177.40000000001</v>
      </c>
      <c r="E4" s="34">
        <f>E5+E20</f>
        <v>60895.9</v>
      </c>
      <c r="F4" s="34">
        <f>F5+F20</f>
        <v>71184.09999999999</v>
      </c>
      <c r="G4" s="34">
        <f>E4-F4</f>
        <v>-10288.19999999999</v>
      </c>
      <c r="H4" s="35">
        <f>E4/F4</f>
        <v>0.8554705334477785</v>
      </c>
      <c r="I4" s="34">
        <f>E4-D4</f>
        <v>-15281.500000000007</v>
      </c>
      <c r="J4" s="35">
        <f>E4/D4</f>
        <v>0.7993958838185603</v>
      </c>
    </row>
    <row r="5" spans="2:10" ht="17.25">
      <c r="B5" s="21" t="s">
        <v>3</v>
      </c>
      <c r="C5" s="22"/>
      <c r="D5" s="34">
        <f>D7+D11+D16+D18+D9</f>
        <v>63258.200000000004</v>
      </c>
      <c r="E5" s="34">
        <f>E7+E11+E16+E18+E9</f>
        <v>47843.6</v>
      </c>
      <c r="F5" s="34">
        <f>F7+F11+F16+F18+F9</f>
        <v>47927.799999999996</v>
      </c>
      <c r="G5" s="34">
        <f aca="true" t="shared" si="0" ref="G5:G56">E5-F5</f>
        <v>-84.19999999999709</v>
      </c>
      <c r="H5" s="35">
        <f aca="true" t="shared" si="1" ref="H5:H56">E5/F5</f>
        <v>0.9982431907994943</v>
      </c>
      <c r="I5" s="34">
        <f aca="true" t="shared" si="2" ref="I5:I56">E5-D5</f>
        <v>-15414.600000000006</v>
      </c>
      <c r="J5" s="35">
        <f aca="true" t="shared" si="3" ref="J5:J56">E5/D5</f>
        <v>0.7563225004821509</v>
      </c>
    </row>
    <row r="6" spans="2:10" ht="18">
      <c r="B6" s="23" t="s">
        <v>4</v>
      </c>
      <c r="C6" s="24"/>
      <c r="D6" s="36"/>
      <c r="E6" s="36"/>
      <c r="F6" s="36"/>
      <c r="G6" s="34"/>
      <c r="H6" s="35"/>
      <c r="I6" s="34"/>
      <c r="J6" s="35"/>
    </row>
    <row r="7" spans="2:10" ht="15.75" customHeight="1">
      <c r="B7" s="21" t="s">
        <v>5</v>
      </c>
      <c r="C7" s="22">
        <v>1010000000</v>
      </c>
      <c r="D7" s="34">
        <f>D8</f>
        <v>30164.2</v>
      </c>
      <c r="E7" s="34">
        <f>E8</f>
        <v>24472.8</v>
      </c>
      <c r="F7" s="34">
        <f>F8</f>
        <v>19296.1</v>
      </c>
      <c r="G7" s="34">
        <f t="shared" si="0"/>
        <v>5176.700000000001</v>
      </c>
      <c r="H7" s="35">
        <f t="shared" si="1"/>
        <v>1.2682770093438571</v>
      </c>
      <c r="I7" s="34">
        <f t="shared" si="2"/>
        <v>-5691.4000000000015</v>
      </c>
      <c r="J7" s="35">
        <f t="shared" si="3"/>
        <v>0.8113193786011231</v>
      </c>
    </row>
    <row r="8" spans="2:10" ht="19.5" customHeight="1">
      <c r="B8" s="23" t="s">
        <v>6</v>
      </c>
      <c r="C8" s="24" t="s">
        <v>38</v>
      </c>
      <c r="D8" s="36">
        <v>30164.2</v>
      </c>
      <c r="E8" s="36">
        <v>24472.8</v>
      </c>
      <c r="F8" s="36">
        <v>19296.1</v>
      </c>
      <c r="G8" s="34">
        <f t="shared" si="0"/>
        <v>5176.700000000001</v>
      </c>
      <c r="H8" s="35">
        <f t="shared" si="1"/>
        <v>1.2682770093438571</v>
      </c>
      <c r="I8" s="34">
        <f t="shared" si="2"/>
        <v>-5691.4000000000015</v>
      </c>
      <c r="J8" s="35">
        <f t="shared" si="3"/>
        <v>0.8113193786011231</v>
      </c>
    </row>
    <row r="9" spans="2:10" ht="30.75" customHeight="1">
      <c r="B9" s="21" t="s">
        <v>52</v>
      </c>
      <c r="C9" s="22">
        <v>1030000000</v>
      </c>
      <c r="D9" s="34">
        <f>D10</f>
        <v>9944.4</v>
      </c>
      <c r="E9" s="34">
        <f>E10</f>
        <v>8374.1</v>
      </c>
      <c r="F9" s="34">
        <f>F10</f>
        <v>8109.6</v>
      </c>
      <c r="G9" s="34">
        <f t="shared" si="0"/>
        <v>264.5</v>
      </c>
      <c r="H9" s="35">
        <f t="shared" si="1"/>
        <v>1.032615665384236</v>
      </c>
      <c r="I9" s="34">
        <f t="shared" si="2"/>
        <v>-1570.2999999999993</v>
      </c>
      <c r="J9" s="35">
        <f t="shared" si="3"/>
        <v>0.8420920316962311</v>
      </c>
    </row>
    <row r="10" spans="2:10" ht="19.5" customHeight="1">
      <c r="B10" s="23" t="s">
        <v>51</v>
      </c>
      <c r="C10" s="24" t="s">
        <v>49</v>
      </c>
      <c r="D10" s="36">
        <v>9944.4</v>
      </c>
      <c r="E10" s="36">
        <v>8374.1</v>
      </c>
      <c r="F10" s="36">
        <v>8109.6</v>
      </c>
      <c r="G10" s="34">
        <f t="shared" si="0"/>
        <v>264.5</v>
      </c>
      <c r="H10" s="35">
        <f t="shared" si="1"/>
        <v>1.032615665384236</v>
      </c>
      <c r="I10" s="34">
        <f t="shared" si="2"/>
        <v>-1570.2999999999993</v>
      </c>
      <c r="J10" s="35">
        <f t="shared" si="3"/>
        <v>0.8420920316962311</v>
      </c>
    </row>
    <row r="11" spans="2:10" ht="18.75" customHeight="1">
      <c r="B11" s="21" t="s">
        <v>11</v>
      </c>
      <c r="C11" s="25">
        <v>1050000000</v>
      </c>
      <c r="D11" s="34">
        <f>D12+D13+D14+D15</f>
        <v>3322</v>
      </c>
      <c r="E11" s="34">
        <f>E12+E13+E14+E15</f>
        <v>2208.3</v>
      </c>
      <c r="F11" s="34">
        <f>F12+F13+F14+F15</f>
        <v>2139.9</v>
      </c>
      <c r="G11" s="34">
        <f t="shared" si="0"/>
        <v>68.40000000000009</v>
      </c>
      <c r="H11" s="35">
        <f t="shared" si="1"/>
        <v>1.031964110472452</v>
      </c>
      <c r="I11" s="34">
        <f t="shared" si="2"/>
        <v>-1113.6999999999998</v>
      </c>
      <c r="J11" s="35">
        <f t="shared" si="3"/>
        <v>0.66475015051174</v>
      </c>
    </row>
    <row r="12" spans="2:10" ht="33.75" customHeight="1">
      <c r="B12" s="23" t="s">
        <v>62</v>
      </c>
      <c r="C12" s="26" t="s">
        <v>63</v>
      </c>
      <c r="D12" s="36">
        <v>2553.3</v>
      </c>
      <c r="E12" s="36">
        <v>1906.8</v>
      </c>
      <c r="F12" s="36">
        <v>1619.5</v>
      </c>
      <c r="G12" s="34">
        <f t="shared" si="0"/>
        <v>287.29999999999995</v>
      </c>
      <c r="H12" s="35">
        <f t="shared" si="1"/>
        <v>1.1774004322321705</v>
      </c>
      <c r="I12" s="34">
        <f t="shared" si="2"/>
        <v>-646.5000000000002</v>
      </c>
      <c r="J12" s="35">
        <f t="shared" si="3"/>
        <v>0.7467982610739042</v>
      </c>
    </row>
    <row r="13" spans="2:10" ht="30.75" customHeight="1">
      <c r="B13" s="23" t="s">
        <v>26</v>
      </c>
      <c r="C13" s="26" t="s">
        <v>39</v>
      </c>
      <c r="D13" s="36">
        <v>0</v>
      </c>
      <c r="E13" s="36">
        <v>0.1</v>
      </c>
      <c r="F13" s="36">
        <v>7.1</v>
      </c>
      <c r="G13" s="34">
        <f t="shared" si="0"/>
        <v>-7</v>
      </c>
      <c r="H13" s="35">
        <f t="shared" si="1"/>
        <v>0.014084507042253523</v>
      </c>
      <c r="I13" s="34">
        <f t="shared" si="2"/>
        <v>0.1</v>
      </c>
      <c r="J13" s="35">
        <v>0</v>
      </c>
    </row>
    <row r="14" spans="2:10" ht="24" customHeight="1">
      <c r="B14" s="23" t="s">
        <v>25</v>
      </c>
      <c r="C14" s="26" t="s">
        <v>40</v>
      </c>
      <c r="D14" s="36">
        <v>106.4</v>
      </c>
      <c r="E14" s="36">
        <v>28.4</v>
      </c>
      <c r="F14" s="36">
        <v>101</v>
      </c>
      <c r="G14" s="34">
        <f t="shared" si="0"/>
        <v>-72.6</v>
      </c>
      <c r="H14" s="35">
        <f t="shared" si="1"/>
        <v>0.28118811881188116</v>
      </c>
      <c r="I14" s="34">
        <f t="shared" si="2"/>
        <v>-78</v>
      </c>
      <c r="J14" s="35">
        <f t="shared" si="3"/>
        <v>0.26691729323308266</v>
      </c>
    </row>
    <row r="15" spans="2:10" s="1" customFormat="1" ht="46.5" customHeight="1">
      <c r="B15" s="23" t="s">
        <v>27</v>
      </c>
      <c r="C15" s="26" t="s">
        <v>41</v>
      </c>
      <c r="D15" s="36">
        <v>662.3</v>
      </c>
      <c r="E15" s="36">
        <v>273</v>
      </c>
      <c r="F15" s="36">
        <v>412.3</v>
      </c>
      <c r="G15" s="34">
        <f t="shared" si="0"/>
        <v>-139.3</v>
      </c>
      <c r="H15" s="35">
        <f t="shared" si="1"/>
        <v>0.6621392190152802</v>
      </c>
      <c r="I15" s="34">
        <f t="shared" si="2"/>
        <v>-389.29999999999995</v>
      </c>
      <c r="J15" s="35">
        <f t="shared" si="3"/>
        <v>0.41219990940661333</v>
      </c>
    </row>
    <row r="16" spans="2:10" ht="33.75" customHeight="1">
      <c r="B16" s="21" t="s">
        <v>12</v>
      </c>
      <c r="C16" s="25">
        <v>1070000000</v>
      </c>
      <c r="D16" s="34">
        <f>D17</f>
        <v>19223.8</v>
      </c>
      <c r="E16" s="34">
        <f>E17</f>
        <v>12294.6</v>
      </c>
      <c r="F16" s="34">
        <f>F17</f>
        <v>17850.7</v>
      </c>
      <c r="G16" s="34">
        <f t="shared" si="0"/>
        <v>-5556.1</v>
      </c>
      <c r="H16" s="35">
        <f t="shared" si="1"/>
        <v>0.688746099592733</v>
      </c>
      <c r="I16" s="34">
        <f t="shared" si="2"/>
        <v>-6929.199999999999</v>
      </c>
      <c r="J16" s="35">
        <f t="shared" si="3"/>
        <v>0.639550973272714</v>
      </c>
    </row>
    <row r="17" spans="2:10" ht="30" customHeight="1">
      <c r="B17" s="23" t="s">
        <v>42</v>
      </c>
      <c r="C17" s="26" t="s">
        <v>13</v>
      </c>
      <c r="D17" s="36">
        <v>19223.8</v>
      </c>
      <c r="E17" s="36">
        <v>12294.6</v>
      </c>
      <c r="F17" s="36">
        <v>17850.7</v>
      </c>
      <c r="G17" s="34">
        <f t="shared" si="0"/>
        <v>-5556.1</v>
      </c>
      <c r="H17" s="35">
        <f t="shared" si="1"/>
        <v>0.688746099592733</v>
      </c>
      <c r="I17" s="34">
        <f t="shared" si="2"/>
        <v>-6929.199999999999</v>
      </c>
      <c r="J17" s="35">
        <f t="shared" si="3"/>
        <v>0.639550973272714</v>
      </c>
    </row>
    <row r="18" spans="2:10" ht="17.25" customHeight="1">
      <c r="B18" s="21" t="s">
        <v>14</v>
      </c>
      <c r="C18" s="25">
        <v>1080000000</v>
      </c>
      <c r="D18" s="34">
        <f>D19</f>
        <v>603.8</v>
      </c>
      <c r="E18" s="34">
        <f>E19</f>
        <v>493.8</v>
      </c>
      <c r="F18" s="34">
        <f>F19</f>
        <v>531.5</v>
      </c>
      <c r="G18" s="34">
        <f t="shared" si="0"/>
        <v>-37.69999999999999</v>
      </c>
      <c r="H18" s="35">
        <f t="shared" si="1"/>
        <v>0.929068673565381</v>
      </c>
      <c r="I18" s="34">
        <f t="shared" si="2"/>
        <v>-109.99999999999994</v>
      </c>
      <c r="J18" s="35">
        <f t="shared" si="3"/>
        <v>0.8178204703544221</v>
      </c>
    </row>
    <row r="19" spans="2:10" ht="49.5" customHeight="1">
      <c r="B19" s="23" t="s">
        <v>43</v>
      </c>
      <c r="C19" s="26" t="s">
        <v>15</v>
      </c>
      <c r="D19" s="36">
        <v>603.8</v>
      </c>
      <c r="E19" s="36">
        <v>493.8</v>
      </c>
      <c r="F19" s="36">
        <v>531.5</v>
      </c>
      <c r="G19" s="34">
        <f t="shared" si="0"/>
        <v>-37.69999999999999</v>
      </c>
      <c r="H19" s="35">
        <f t="shared" si="1"/>
        <v>0.929068673565381</v>
      </c>
      <c r="I19" s="34">
        <f t="shared" si="2"/>
        <v>-109.99999999999994</v>
      </c>
      <c r="J19" s="35">
        <f t="shared" si="3"/>
        <v>0.8178204703544221</v>
      </c>
    </row>
    <row r="20" spans="2:10" s="1" customFormat="1" ht="16.5" customHeight="1">
      <c r="B20" s="21" t="s">
        <v>7</v>
      </c>
      <c r="C20" s="25"/>
      <c r="D20" s="34">
        <f>D21+D28+D30+D38+D47+D48</f>
        <v>12919.2</v>
      </c>
      <c r="E20" s="34">
        <f>E21+E28+E30+E38+E47+E48</f>
        <v>13052.300000000001</v>
      </c>
      <c r="F20" s="34">
        <f>F21+F28+F30+F38+F47+F48</f>
        <v>23256.299999999996</v>
      </c>
      <c r="G20" s="34">
        <f t="shared" si="0"/>
        <v>-10203.999999999995</v>
      </c>
      <c r="H20" s="35">
        <f t="shared" si="1"/>
        <v>0.5612371701431441</v>
      </c>
      <c r="I20" s="34">
        <f t="shared" si="2"/>
        <v>133.10000000000036</v>
      </c>
      <c r="J20" s="35">
        <f t="shared" si="3"/>
        <v>1.010302495510558</v>
      </c>
    </row>
    <row r="21" spans="2:10" s="1" customFormat="1" ht="32.25" customHeight="1">
      <c r="B21" s="21" t="s">
        <v>8</v>
      </c>
      <c r="C21" s="25">
        <v>1110000000</v>
      </c>
      <c r="D21" s="34">
        <f>D22+D23+D24+D25+D26</f>
        <v>930.8</v>
      </c>
      <c r="E21" s="34">
        <f>E22+E23+E24+E25+E26</f>
        <v>1060.3</v>
      </c>
      <c r="F21" s="34">
        <f>F22+F23+F24+F25+F26</f>
        <v>748.1</v>
      </c>
      <c r="G21" s="34">
        <f t="shared" si="0"/>
        <v>312.19999999999993</v>
      </c>
      <c r="H21" s="35">
        <f t="shared" si="1"/>
        <v>1.417323887180858</v>
      </c>
      <c r="I21" s="34">
        <f t="shared" si="2"/>
        <v>129.5</v>
      </c>
      <c r="J21" s="35">
        <f t="shared" si="3"/>
        <v>1.139127632144392</v>
      </c>
    </row>
    <row r="22" spans="2:10" ht="66" customHeight="1">
      <c r="B22" s="23" t="s">
        <v>65</v>
      </c>
      <c r="C22" s="26" t="s">
        <v>58</v>
      </c>
      <c r="D22" s="36">
        <v>580</v>
      </c>
      <c r="E22" s="36">
        <v>834</v>
      </c>
      <c r="F22" s="36">
        <v>352.8</v>
      </c>
      <c r="G22" s="34">
        <f t="shared" si="0"/>
        <v>481.2</v>
      </c>
      <c r="H22" s="35" t="s">
        <v>87</v>
      </c>
      <c r="I22" s="34">
        <f t="shared" si="2"/>
        <v>254</v>
      </c>
      <c r="J22" s="35">
        <f t="shared" si="3"/>
        <v>1.4379310344827587</v>
      </c>
    </row>
    <row r="23" spans="2:10" ht="96" customHeight="1">
      <c r="B23" s="23" t="s">
        <v>60</v>
      </c>
      <c r="C23" s="26" t="s">
        <v>64</v>
      </c>
      <c r="D23" s="36">
        <v>250</v>
      </c>
      <c r="E23" s="36">
        <v>143.6</v>
      </c>
      <c r="F23" s="36">
        <v>288.2</v>
      </c>
      <c r="G23" s="34">
        <f t="shared" si="0"/>
        <v>-144.6</v>
      </c>
      <c r="H23" s="35">
        <f t="shared" si="1"/>
        <v>0.49826509368494104</v>
      </c>
      <c r="I23" s="34">
        <f t="shared" si="2"/>
        <v>-106.4</v>
      </c>
      <c r="J23" s="35">
        <f t="shared" si="3"/>
        <v>0.5744</v>
      </c>
    </row>
    <row r="24" spans="2:10" ht="21" customHeight="1">
      <c r="B24" s="23" t="s">
        <v>28</v>
      </c>
      <c r="C24" s="26" t="s">
        <v>16</v>
      </c>
      <c r="D24" s="36">
        <v>16.8</v>
      </c>
      <c r="E24" s="36">
        <v>17.1</v>
      </c>
      <c r="F24" s="36">
        <v>16.4</v>
      </c>
      <c r="G24" s="34">
        <f t="shared" si="0"/>
        <v>0.7000000000000028</v>
      </c>
      <c r="H24" s="35">
        <f t="shared" si="1"/>
        <v>1.0426829268292686</v>
      </c>
      <c r="I24" s="34">
        <f t="shared" si="2"/>
        <v>0.3000000000000007</v>
      </c>
      <c r="J24" s="35">
        <f t="shared" si="3"/>
        <v>1.0178571428571428</v>
      </c>
    </row>
    <row r="25" spans="2:10" ht="21.75" customHeight="1">
      <c r="B25" s="23" t="s">
        <v>29</v>
      </c>
      <c r="C25" s="27" t="s">
        <v>24</v>
      </c>
      <c r="D25" s="36">
        <v>30</v>
      </c>
      <c r="E25" s="36">
        <v>25.5</v>
      </c>
      <c r="F25" s="36">
        <v>50.2</v>
      </c>
      <c r="G25" s="34">
        <f t="shared" si="0"/>
        <v>-24.700000000000003</v>
      </c>
      <c r="H25" s="35">
        <f t="shared" si="1"/>
        <v>0.5079681274900398</v>
      </c>
      <c r="I25" s="34">
        <f t="shared" si="2"/>
        <v>-4.5</v>
      </c>
      <c r="J25" s="35">
        <f t="shared" si="3"/>
        <v>0.85</v>
      </c>
    </row>
    <row r="26" spans="2:10" ht="48.75" customHeight="1">
      <c r="B26" s="21" t="s">
        <v>61</v>
      </c>
      <c r="C26" s="40" t="s">
        <v>75</v>
      </c>
      <c r="D26" s="34">
        <f>D27</f>
        <v>54</v>
      </c>
      <c r="E26" s="34">
        <f>E27</f>
        <v>40.1</v>
      </c>
      <c r="F26" s="34">
        <f>F27</f>
        <v>40.5</v>
      </c>
      <c r="G26" s="34">
        <f t="shared" si="0"/>
        <v>-0.3999999999999986</v>
      </c>
      <c r="H26" s="35">
        <f t="shared" si="1"/>
        <v>0.9901234567901235</v>
      </c>
      <c r="I26" s="34">
        <f t="shared" si="2"/>
        <v>-13.899999999999999</v>
      </c>
      <c r="J26" s="35">
        <f t="shared" si="3"/>
        <v>0.7425925925925926</v>
      </c>
    </row>
    <row r="27" spans="2:10" ht="132" customHeight="1">
      <c r="B27" s="14" t="s">
        <v>73</v>
      </c>
      <c r="C27" s="27" t="s">
        <v>70</v>
      </c>
      <c r="D27" s="36">
        <v>54</v>
      </c>
      <c r="E27" s="36">
        <v>40.1</v>
      </c>
      <c r="F27" s="36">
        <v>40.5</v>
      </c>
      <c r="G27" s="34">
        <f t="shared" si="0"/>
        <v>-0.3999999999999986</v>
      </c>
      <c r="H27" s="35">
        <f t="shared" si="1"/>
        <v>0.9901234567901235</v>
      </c>
      <c r="I27" s="34">
        <f t="shared" si="2"/>
        <v>-13.899999999999999</v>
      </c>
      <c r="J27" s="35">
        <f t="shared" si="3"/>
        <v>0.7425925925925926</v>
      </c>
    </row>
    <row r="28" spans="2:10" ht="34.5" customHeight="1">
      <c r="B28" s="21" t="s">
        <v>17</v>
      </c>
      <c r="C28" s="22">
        <v>1120000000</v>
      </c>
      <c r="D28" s="37">
        <f>D29</f>
        <v>253.9</v>
      </c>
      <c r="E28" s="37">
        <f>E29</f>
        <v>265.5</v>
      </c>
      <c r="F28" s="37">
        <f>F29</f>
        <v>71.6</v>
      </c>
      <c r="G28" s="34">
        <f t="shared" si="0"/>
        <v>193.9</v>
      </c>
      <c r="H28" s="35" t="s">
        <v>88</v>
      </c>
      <c r="I28" s="34">
        <f t="shared" si="2"/>
        <v>11.599999999999994</v>
      </c>
      <c r="J28" s="35">
        <f t="shared" si="3"/>
        <v>1.0456872784560851</v>
      </c>
    </row>
    <row r="29" spans="2:10" ht="31.5" customHeight="1">
      <c r="B29" s="23" t="s">
        <v>30</v>
      </c>
      <c r="C29" s="24" t="s">
        <v>44</v>
      </c>
      <c r="D29" s="38">
        <v>253.9</v>
      </c>
      <c r="E29" s="38">
        <v>265.5</v>
      </c>
      <c r="F29" s="38">
        <v>71.6</v>
      </c>
      <c r="G29" s="34">
        <f t="shared" si="0"/>
        <v>193.9</v>
      </c>
      <c r="H29" s="35" t="s">
        <v>88</v>
      </c>
      <c r="I29" s="34">
        <f t="shared" si="2"/>
        <v>11.599999999999994</v>
      </c>
      <c r="J29" s="35">
        <f t="shared" si="3"/>
        <v>1.0456872784560851</v>
      </c>
    </row>
    <row r="30" spans="2:10" ht="34.5" customHeight="1">
      <c r="B30" s="21" t="s">
        <v>18</v>
      </c>
      <c r="C30" s="22">
        <v>1130000000</v>
      </c>
      <c r="D30" s="37">
        <f>D31+D34</f>
        <v>3813</v>
      </c>
      <c r="E30" s="37">
        <f>E31+E34</f>
        <v>3256.2</v>
      </c>
      <c r="F30" s="37">
        <f>F31+F34</f>
        <v>2868.9</v>
      </c>
      <c r="G30" s="34">
        <f t="shared" si="0"/>
        <v>387.2999999999997</v>
      </c>
      <c r="H30" s="35">
        <f t="shared" si="1"/>
        <v>1.1349994771515215</v>
      </c>
      <c r="I30" s="34">
        <f t="shared" si="2"/>
        <v>-556.8000000000002</v>
      </c>
      <c r="J30" s="35">
        <f t="shared" si="3"/>
        <v>0.8539732494099134</v>
      </c>
    </row>
    <row r="31" spans="2:10" ht="17.25">
      <c r="B31" s="42" t="s">
        <v>31</v>
      </c>
      <c r="C31" s="22">
        <v>1130100000</v>
      </c>
      <c r="D31" s="37">
        <f>D32+D33</f>
        <v>3413</v>
      </c>
      <c r="E31" s="37">
        <f>E32+E33</f>
        <v>2769.4</v>
      </c>
      <c r="F31" s="37">
        <f>F32+F33</f>
        <v>2366.5</v>
      </c>
      <c r="G31" s="34">
        <f t="shared" si="0"/>
        <v>402.9000000000001</v>
      </c>
      <c r="H31" s="35">
        <f t="shared" si="1"/>
        <v>1.1702514261567716</v>
      </c>
      <c r="I31" s="34">
        <f t="shared" si="2"/>
        <v>-643.5999999999999</v>
      </c>
      <c r="J31" s="35">
        <f t="shared" si="3"/>
        <v>0.8114268971579256</v>
      </c>
    </row>
    <row r="32" spans="2:10" ht="17.25" customHeight="1">
      <c r="B32" s="43"/>
      <c r="C32" s="24" t="s">
        <v>19</v>
      </c>
      <c r="D32" s="38">
        <v>0</v>
      </c>
      <c r="E32" s="38">
        <v>384.6</v>
      </c>
      <c r="F32" s="38">
        <v>208.9</v>
      </c>
      <c r="G32" s="34">
        <f t="shared" si="0"/>
        <v>175.70000000000002</v>
      </c>
      <c r="H32" s="35">
        <f t="shared" si="1"/>
        <v>1.8410722833891815</v>
      </c>
      <c r="I32" s="34">
        <f t="shared" si="2"/>
        <v>384.6</v>
      </c>
      <c r="J32" s="35">
        <v>0</v>
      </c>
    </row>
    <row r="33" spans="2:10" ht="19.5" customHeight="1">
      <c r="B33" s="44"/>
      <c r="C33" s="24" t="s">
        <v>20</v>
      </c>
      <c r="D33" s="38">
        <v>3413</v>
      </c>
      <c r="E33" s="38">
        <v>2384.8</v>
      </c>
      <c r="F33" s="36">
        <v>2157.6</v>
      </c>
      <c r="G33" s="34">
        <f t="shared" si="0"/>
        <v>227.20000000000027</v>
      </c>
      <c r="H33" s="35">
        <f t="shared" si="1"/>
        <v>1.1053021876158695</v>
      </c>
      <c r="I33" s="34">
        <f t="shared" si="2"/>
        <v>-1028.1999999999998</v>
      </c>
      <c r="J33" s="35">
        <f t="shared" si="3"/>
        <v>0.698740111338998</v>
      </c>
    </row>
    <row r="34" spans="2:10" ht="17.25">
      <c r="B34" s="45" t="s">
        <v>32</v>
      </c>
      <c r="C34" s="22">
        <v>1130200000</v>
      </c>
      <c r="D34" s="37">
        <f>SUM(D35:D37)</f>
        <v>400</v>
      </c>
      <c r="E34" s="37">
        <f>SUM(E35:E37)</f>
        <v>486.79999999999995</v>
      </c>
      <c r="F34" s="34">
        <f>F35+F36+F37</f>
        <v>502.40000000000003</v>
      </c>
      <c r="G34" s="34">
        <f t="shared" si="0"/>
        <v>-15.60000000000008</v>
      </c>
      <c r="H34" s="35">
        <f t="shared" si="1"/>
        <v>0.9689490445859871</v>
      </c>
      <c r="I34" s="34">
        <f t="shared" si="2"/>
        <v>86.79999999999995</v>
      </c>
      <c r="J34" s="35">
        <f t="shared" si="3"/>
        <v>1.2169999999999999</v>
      </c>
    </row>
    <row r="35" spans="2:10" ht="18" customHeight="1">
      <c r="B35" s="46"/>
      <c r="C35" s="28" t="s">
        <v>48</v>
      </c>
      <c r="D35" s="38">
        <v>0</v>
      </c>
      <c r="E35" s="38">
        <v>211</v>
      </c>
      <c r="F35" s="36">
        <v>222</v>
      </c>
      <c r="G35" s="34">
        <f t="shared" si="0"/>
        <v>-11</v>
      </c>
      <c r="H35" s="35">
        <f t="shared" si="1"/>
        <v>0.9504504504504504</v>
      </c>
      <c r="I35" s="34">
        <f t="shared" si="2"/>
        <v>211</v>
      </c>
      <c r="J35" s="35">
        <v>0</v>
      </c>
    </row>
    <row r="36" spans="2:10" ht="18" customHeight="1">
      <c r="B36" s="46"/>
      <c r="C36" s="28" t="s">
        <v>50</v>
      </c>
      <c r="D36" s="38">
        <v>0</v>
      </c>
      <c r="E36" s="38">
        <v>21.1</v>
      </c>
      <c r="F36" s="36">
        <v>14.8</v>
      </c>
      <c r="G36" s="34">
        <f t="shared" si="0"/>
        <v>6.300000000000001</v>
      </c>
      <c r="H36" s="35">
        <f t="shared" si="1"/>
        <v>1.4256756756756757</v>
      </c>
      <c r="I36" s="34">
        <f t="shared" si="2"/>
        <v>21.1</v>
      </c>
      <c r="J36" s="35">
        <v>0</v>
      </c>
    </row>
    <row r="37" spans="2:10" ht="18">
      <c r="B37" s="47"/>
      <c r="C37" s="24" t="s">
        <v>47</v>
      </c>
      <c r="D37" s="38">
        <v>400</v>
      </c>
      <c r="E37" s="38">
        <v>254.7</v>
      </c>
      <c r="F37" s="36">
        <v>265.6</v>
      </c>
      <c r="G37" s="34">
        <f t="shared" si="0"/>
        <v>-10.900000000000034</v>
      </c>
      <c r="H37" s="35">
        <f t="shared" si="1"/>
        <v>0.9589608433734939</v>
      </c>
      <c r="I37" s="34">
        <f t="shared" si="2"/>
        <v>-145.3</v>
      </c>
      <c r="J37" s="35">
        <f t="shared" si="3"/>
        <v>0.6367499999999999</v>
      </c>
    </row>
    <row r="38" spans="2:10" s="1" customFormat="1" ht="33" customHeight="1">
      <c r="B38" s="21" t="s">
        <v>23</v>
      </c>
      <c r="C38" s="22">
        <v>1140000000</v>
      </c>
      <c r="D38" s="37">
        <f>D39+D43</f>
        <v>7496.3</v>
      </c>
      <c r="E38" s="37">
        <f>E39+E43</f>
        <v>8176.1</v>
      </c>
      <c r="F38" s="37">
        <f>F39+F43</f>
        <v>19360.1</v>
      </c>
      <c r="G38" s="34">
        <f t="shared" si="0"/>
        <v>-11183.999999999998</v>
      </c>
      <c r="H38" s="35">
        <f t="shared" si="1"/>
        <v>0.4223170334863973</v>
      </c>
      <c r="I38" s="34">
        <f>E38-D38</f>
        <v>679.8000000000002</v>
      </c>
      <c r="J38" s="35">
        <f t="shared" si="3"/>
        <v>1.0906847378039832</v>
      </c>
    </row>
    <row r="39" spans="2:10" s="1" customFormat="1" ht="129.75" customHeight="1">
      <c r="B39" s="41" t="s">
        <v>90</v>
      </c>
      <c r="C39" s="22">
        <v>1140205000</v>
      </c>
      <c r="D39" s="37">
        <f>SUM(D40:D42)</f>
        <v>0</v>
      </c>
      <c r="E39" s="37">
        <f>SUM(E40:E42)</f>
        <v>55.300000000000004</v>
      </c>
      <c r="F39" s="37">
        <f>SUM(F40:F42)</f>
        <v>55.6</v>
      </c>
      <c r="G39" s="34">
        <f t="shared" si="0"/>
        <v>-0.29999999999999716</v>
      </c>
      <c r="H39" s="35">
        <f t="shared" si="1"/>
        <v>0.9946043165467626</v>
      </c>
      <c r="I39" s="34">
        <f>E39-D39</f>
        <v>55.300000000000004</v>
      </c>
      <c r="J39" s="35">
        <v>0</v>
      </c>
    </row>
    <row r="40" spans="2:10" s="1" customFormat="1" ht="122.25" customHeight="1">
      <c r="B40" s="39" t="s">
        <v>72</v>
      </c>
      <c r="C40" s="24" t="s">
        <v>86</v>
      </c>
      <c r="D40" s="38">
        <v>0</v>
      </c>
      <c r="E40" s="38">
        <v>10.1</v>
      </c>
      <c r="F40" s="38">
        <v>0</v>
      </c>
      <c r="G40" s="34">
        <f t="shared" si="0"/>
        <v>10.1</v>
      </c>
      <c r="H40" s="35">
        <v>0</v>
      </c>
      <c r="I40" s="34">
        <f t="shared" si="2"/>
        <v>10.1</v>
      </c>
      <c r="J40" s="35">
        <v>0</v>
      </c>
    </row>
    <row r="41" spans="2:10" s="1" customFormat="1" ht="117" customHeight="1">
      <c r="B41" s="39" t="s">
        <v>72</v>
      </c>
      <c r="C41" s="24" t="s">
        <v>71</v>
      </c>
      <c r="D41" s="38">
        <v>0</v>
      </c>
      <c r="E41" s="38">
        <v>0</v>
      </c>
      <c r="F41" s="38">
        <v>10.6</v>
      </c>
      <c r="G41" s="34">
        <f t="shared" si="0"/>
        <v>-10.6</v>
      </c>
      <c r="H41" s="35">
        <f t="shared" si="1"/>
        <v>0</v>
      </c>
      <c r="I41" s="34">
        <f t="shared" si="2"/>
        <v>0</v>
      </c>
      <c r="J41" s="35">
        <v>0</v>
      </c>
    </row>
    <row r="42" spans="2:10" s="1" customFormat="1" ht="112.5" customHeight="1">
      <c r="B42" s="39" t="s">
        <v>72</v>
      </c>
      <c r="C42" s="24" t="s">
        <v>77</v>
      </c>
      <c r="D42" s="38">
        <v>0</v>
      </c>
      <c r="E42" s="38">
        <v>45.2</v>
      </c>
      <c r="F42" s="38">
        <v>45</v>
      </c>
      <c r="G42" s="34">
        <f t="shared" si="0"/>
        <v>0.20000000000000284</v>
      </c>
      <c r="H42" s="35">
        <f t="shared" si="1"/>
        <v>1.0044444444444445</v>
      </c>
      <c r="I42" s="34">
        <f t="shared" si="2"/>
        <v>45.2</v>
      </c>
      <c r="J42" s="35">
        <v>0</v>
      </c>
    </row>
    <row r="43" spans="2:10" s="1" customFormat="1" ht="49.5" customHeight="1">
      <c r="B43" s="41" t="s">
        <v>91</v>
      </c>
      <c r="C43" s="22">
        <v>1140600000</v>
      </c>
      <c r="D43" s="37">
        <f>SUM(D44:D46)</f>
        <v>7496.3</v>
      </c>
      <c r="E43" s="37">
        <f>SUM(E44:E46)</f>
        <v>8120.8</v>
      </c>
      <c r="F43" s="37">
        <f>SUM(F44:F46)</f>
        <v>19304.5</v>
      </c>
      <c r="G43" s="34">
        <f t="shared" si="0"/>
        <v>-11183.7</v>
      </c>
      <c r="H43" s="35">
        <f t="shared" si="1"/>
        <v>0.4206687559895361</v>
      </c>
      <c r="I43" s="34">
        <f t="shared" si="2"/>
        <v>624.5</v>
      </c>
      <c r="J43" s="35">
        <f t="shared" si="3"/>
        <v>1.0833077651641476</v>
      </c>
    </row>
    <row r="44" spans="2:10" ht="68.25" customHeight="1">
      <c r="B44" s="23" t="s">
        <v>68</v>
      </c>
      <c r="C44" s="24" t="s">
        <v>59</v>
      </c>
      <c r="D44" s="38">
        <v>7496.3</v>
      </c>
      <c r="E44" s="38">
        <v>7494.5</v>
      </c>
      <c r="F44" s="38">
        <v>19134.6</v>
      </c>
      <c r="G44" s="34">
        <f t="shared" si="0"/>
        <v>-11640.099999999999</v>
      </c>
      <c r="H44" s="35">
        <f t="shared" si="1"/>
        <v>0.39167267672175016</v>
      </c>
      <c r="I44" s="34">
        <f t="shared" si="2"/>
        <v>-1.800000000000182</v>
      </c>
      <c r="J44" s="35">
        <f t="shared" si="3"/>
        <v>0.9997598815415605</v>
      </c>
    </row>
    <row r="45" spans="2:10" ht="87" customHeight="1">
      <c r="B45" s="23" t="s">
        <v>69</v>
      </c>
      <c r="C45" s="24" t="s">
        <v>66</v>
      </c>
      <c r="D45" s="38">
        <v>0</v>
      </c>
      <c r="E45" s="38">
        <v>279.8</v>
      </c>
      <c r="F45" s="38">
        <v>120.9</v>
      </c>
      <c r="G45" s="34">
        <f t="shared" si="0"/>
        <v>158.9</v>
      </c>
      <c r="H45" s="35" t="s">
        <v>78</v>
      </c>
      <c r="I45" s="34">
        <f t="shared" si="2"/>
        <v>279.8</v>
      </c>
      <c r="J45" s="35">
        <v>0</v>
      </c>
    </row>
    <row r="46" spans="2:10" ht="106.5" customHeight="1">
      <c r="B46" s="23" t="s">
        <v>57</v>
      </c>
      <c r="C46" s="24" t="s">
        <v>67</v>
      </c>
      <c r="D46" s="38">
        <v>0</v>
      </c>
      <c r="E46" s="38">
        <v>346.5</v>
      </c>
      <c r="F46" s="38">
        <v>49</v>
      </c>
      <c r="G46" s="34">
        <f t="shared" si="0"/>
        <v>297.5</v>
      </c>
      <c r="H46" s="35" t="s">
        <v>78</v>
      </c>
      <c r="I46" s="34">
        <f t="shared" si="2"/>
        <v>346.5</v>
      </c>
      <c r="J46" s="35">
        <v>0</v>
      </c>
    </row>
    <row r="47" spans="2:10" ht="21" customHeight="1">
      <c r="B47" s="21" t="s">
        <v>33</v>
      </c>
      <c r="C47" s="22">
        <v>116000000</v>
      </c>
      <c r="D47" s="37">
        <v>425.2</v>
      </c>
      <c r="E47" s="37">
        <v>294.2</v>
      </c>
      <c r="F47" s="37">
        <v>219.6</v>
      </c>
      <c r="G47" s="34">
        <f t="shared" si="0"/>
        <v>74.6</v>
      </c>
      <c r="H47" s="35">
        <f t="shared" si="1"/>
        <v>1.3397085610200363</v>
      </c>
      <c r="I47" s="34">
        <f t="shared" si="2"/>
        <v>-131</v>
      </c>
      <c r="J47" s="35">
        <f t="shared" si="3"/>
        <v>0.6919096895578551</v>
      </c>
    </row>
    <row r="48" spans="2:10" ht="19.5" customHeight="1">
      <c r="B48" s="21" t="s">
        <v>21</v>
      </c>
      <c r="C48" s="22">
        <v>1170000000</v>
      </c>
      <c r="D48" s="34">
        <v>0</v>
      </c>
      <c r="E48" s="34">
        <v>0</v>
      </c>
      <c r="F48" s="34">
        <v>-12</v>
      </c>
      <c r="G48" s="34">
        <f t="shared" si="0"/>
        <v>12</v>
      </c>
      <c r="H48" s="35">
        <f t="shared" si="1"/>
        <v>0</v>
      </c>
      <c r="I48" s="34">
        <f t="shared" si="2"/>
        <v>0</v>
      </c>
      <c r="J48" s="35">
        <v>0</v>
      </c>
    </row>
    <row r="49" spans="2:10" s="1" customFormat="1" ht="18.75" customHeight="1">
      <c r="B49" s="21" t="s">
        <v>9</v>
      </c>
      <c r="C49" s="25">
        <v>200000000</v>
      </c>
      <c r="D49" s="34">
        <f>SUM(D50:D55)</f>
        <v>314971.5</v>
      </c>
      <c r="E49" s="34">
        <f>SUM(E50:E53)+E54+E55</f>
        <v>246661.8</v>
      </c>
      <c r="F49" s="34">
        <f>SUM(F50:F53)+F54+F55</f>
        <v>226673.90000000002</v>
      </c>
      <c r="G49" s="34">
        <f t="shared" si="0"/>
        <v>19987.899999999965</v>
      </c>
      <c r="H49" s="35">
        <f t="shared" si="1"/>
        <v>1.0881790978140844</v>
      </c>
      <c r="I49" s="34">
        <f t="shared" si="2"/>
        <v>-68309.70000000001</v>
      </c>
      <c r="J49" s="35">
        <f t="shared" si="3"/>
        <v>0.7831241874264814</v>
      </c>
    </row>
    <row r="50" spans="2:10" ht="18">
      <c r="B50" s="23" t="s">
        <v>34</v>
      </c>
      <c r="C50" s="26" t="s">
        <v>53</v>
      </c>
      <c r="D50" s="36">
        <v>150021</v>
      </c>
      <c r="E50" s="36">
        <v>111089.4</v>
      </c>
      <c r="F50" s="36">
        <v>103703.4</v>
      </c>
      <c r="G50" s="34">
        <f t="shared" si="0"/>
        <v>7386</v>
      </c>
      <c r="H50" s="35">
        <f t="shared" si="1"/>
        <v>1.0712223514368864</v>
      </c>
      <c r="I50" s="34">
        <f t="shared" si="2"/>
        <v>-38931.600000000006</v>
      </c>
      <c r="J50" s="35">
        <f t="shared" si="3"/>
        <v>0.7404923310736496</v>
      </c>
    </row>
    <row r="51" spans="2:10" ht="18">
      <c r="B51" s="23" t="s">
        <v>35</v>
      </c>
      <c r="C51" s="26" t="s">
        <v>54</v>
      </c>
      <c r="D51" s="36">
        <v>17868.1</v>
      </c>
      <c r="E51" s="36">
        <v>15936.7</v>
      </c>
      <c r="F51" s="36">
        <v>10799.3</v>
      </c>
      <c r="G51" s="34">
        <f t="shared" si="0"/>
        <v>5137.4000000000015</v>
      </c>
      <c r="H51" s="35">
        <f t="shared" si="1"/>
        <v>1.4757160186308373</v>
      </c>
      <c r="I51" s="34">
        <f t="shared" si="2"/>
        <v>-1931.3999999999978</v>
      </c>
      <c r="J51" s="35">
        <f t="shared" si="3"/>
        <v>0.8919079252970379</v>
      </c>
    </row>
    <row r="52" spans="2:10" ht="18">
      <c r="B52" s="23" t="s">
        <v>36</v>
      </c>
      <c r="C52" s="26" t="s">
        <v>55</v>
      </c>
      <c r="D52" s="36">
        <v>146295.8</v>
      </c>
      <c r="E52" s="36">
        <v>118933.9</v>
      </c>
      <c r="F52" s="36">
        <v>112070.5</v>
      </c>
      <c r="G52" s="34">
        <f t="shared" si="0"/>
        <v>6863.399999999994</v>
      </c>
      <c r="H52" s="35">
        <f t="shared" si="1"/>
        <v>1.0612418076121726</v>
      </c>
      <c r="I52" s="34">
        <f t="shared" si="2"/>
        <v>-27361.899999999994</v>
      </c>
      <c r="J52" s="35">
        <f t="shared" si="3"/>
        <v>0.8129686566531643</v>
      </c>
    </row>
    <row r="53" spans="2:10" ht="18.75" customHeight="1">
      <c r="B53" s="23" t="s">
        <v>37</v>
      </c>
      <c r="C53" s="26" t="s">
        <v>56</v>
      </c>
      <c r="D53" s="36">
        <v>786.6</v>
      </c>
      <c r="E53" s="36">
        <v>701.8</v>
      </c>
      <c r="F53" s="36">
        <v>100.7</v>
      </c>
      <c r="G53" s="34">
        <f t="shared" si="0"/>
        <v>601.0999999999999</v>
      </c>
      <c r="H53" s="35" t="s">
        <v>89</v>
      </c>
      <c r="I53" s="34">
        <f t="shared" si="2"/>
        <v>-84.80000000000007</v>
      </c>
      <c r="J53" s="35">
        <f t="shared" si="3"/>
        <v>0.8921942537503177</v>
      </c>
    </row>
    <row r="54" spans="2:10" ht="15" customHeight="1">
      <c r="B54" s="23" t="s">
        <v>22</v>
      </c>
      <c r="C54" s="26" t="s">
        <v>45</v>
      </c>
      <c r="D54" s="36">
        <v>0</v>
      </c>
      <c r="E54" s="36">
        <v>0</v>
      </c>
      <c r="F54" s="36">
        <v>0</v>
      </c>
      <c r="G54" s="34">
        <f t="shared" si="0"/>
        <v>0</v>
      </c>
      <c r="H54" s="35">
        <v>0</v>
      </c>
      <c r="I54" s="34">
        <f t="shared" si="2"/>
        <v>0</v>
      </c>
      <c r="J54" s="35">
        <v>0</v>
      </c>
    </row>
    <row r="55" spans="2:10" ht="18.75" customHeight="1">
      <c r="B55" s="23" t="s">
        <v>46</v>
      </c>
      <c r="C55" s="26">
        <v>219000000</v>
      </c>
      <c r="D55" s="36">
        <v>0</v>
      </c>
      <c r="E55" s="36">
        <v>0</v>
      </c>
      <c r="F55" s="36">
        <v>0</v>
      </c>
      <c r="G55" s="34">
        <f t="shared" si="0"/>
        <v>0</v>
      </c>
      <c r="H55" s="35">
        <v>0</v>
      </c>
      <c r="I55" s="34">
        <f t="shared" si="2"/>
        <v>0</v>
      </c>
      <c r="J55" s="35">
        <v>0</v>
      </c>
    </row>
    <row r="56" spans="2:10" s="1" customFormat="1" ht="17.25">
      <c r="B56" s="29" t="s">
        <v>10</v>
      </c>
      <c r="C56" s="25"/>
      <c r="D56" s="34">
        <f>D4+D49</f>
        <v>391148.9</v>
      </c>
      <c r="E56" s="34">
        <f>E4+E49</f>
        <v>307557.7</v>
      </c>
      <c r="F56" s="34">
        <f>F4+F49</f>
        <v>297858</v>
      </c>
      <c r="G56" s="34">
        <f t="shared" si="0"/>
        <v>9699.700000000012</v>
      </c>
      <c r="H56" s="35">
        <f t="shared" si="1"/>
        <v>1.0325648463361736</v>
      </c>
      <c r="I56" s="34">
        <f t="shared" si="2"/>
        <v>-83591.20000000001</v>
      </c>
      <c r="J56" s="35">
        <f t="shared" si="3"/>
        <v>0.7862931482103107</v>
      </c>
    </row>
    <row r="57" spans="2:10" ht="15">
      <c r="B57" s="30" t="s">
        <v>74</v>
      </c>
      <c r="C57" s="31"/>
      <c r="D57" s="32"/>
      <c r="E57" s="32"/>
      <c r="F57" s="32"/>
      <c r="G57" s="32"/>
      <c r="H57" s="33"/>
      <c r="I57" s="32"/>
      <c r="J57" s="33"/>
    </row>
    <row r="58" spans="2:10" ht="15">
      <c r="B58" s="2"/>
      <c r="C58" s="13"/>
      <c r="D58" s="4"/>
      <c r="E58" s="4"/>
      <c r="F58" s="4"/>
      <c r="G58" s="4"/>
      <c r="H58" s="3"/>
      <c r="I58" s="4"/>
      <c r="J58" s="3"/>
    </row>
    <row r="59" spans="2:10" ht="15">
      <c r="B59" s="2"/>
      <c r="C59" s="13"/>
      <c r="D59" s="4"/>
      <c r="E59" s="4"/>
      <c r="F59" s="4"/>
      <c r="G59" s="4"/>
      <c r="H59" s="3"/>
      <c r="I59" s="4"/>
      <c r="J59" s="3"/>
    </row>
    <row r="60" spans="2:10" ht="15">
      <c r="B60" s="2"/>
      <c r="C60" s="13"/>
      <c r="D60" s="4"/>
      <c r="E60" s="4"/>
      <c r="F60" s="4"/>
      <c r="G60" s="4"/>
      <c r="H60" s="3"/>
      <c r="I60" s="4"/>
      <c r="J60" s="3"/>
    </row>
    <row r="61" spans="2:10" ht="15">
      <c r="B61" s="2"/>
      <c r="C61" s="13"/>
      <c r="D61" s="4"/>
      <c r="E61" s="4"/>
      <c r="F61" s="4"/>
      <c r="G61" s="4"/>
      <c r="H61" s="3"/>
      <c r="I61" s="4"/>
      <c r="J61" s="3"/>
    </row>
    <row r="62" spans="2:10" ht="15">
      <c r="B62" s="2"/>
      <c r="C62" s="13"/>
      <c r="D62" s="10"/>
      <c r="E62" s="10"/>
      <c r="F62" s="4"/>
      <c r="G62" s="4"/>
      <c r="H62" s="3"/>
      <c r="I62" s="4"/>
      <c r="J62" s="3"/>
    </row>
    <row r="63" spans="2:10" ht="15">
      <c r="B63" s="2"/>
      <c r="C63" s="13"/>
      <c r="D63" s="10"/>
      <c r="E63" s="10"/>
      <c r="F63" s="4"/>
      <c r="G63" s="4"/>
      <c r="H63" s="3"/>
      <c r="I63" s="4"/>
      <c r="J63" s="3"/>
    </row>
  </sheetData>
  <sheetProtection/>
  <mergeCells count="4">
    <mergeCell ref="B31:B33"/>
    <mergeCell ref="B34:B37"/>
    <mergeCell ref="B1:J1"/>
    <mergeCell ref="G2:J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pcuser</cp:lastModifiedBy>
  <cp:lastPrinted>2023-10-11T09:40:08Z</cp:lastPrinted>
  <dcterms:created xsi:type="dcterms:W3CDTF">2013-02-05T06:54:47Z</dcterms:created>
  <dcterms:modified xsi:type="dcterms:W3CDTF">2023-10-11T11:35:18Z</dcterms:modified>
  <cp:category/>
  <cp:version/>
  <cp:contentType/>
  <cp:contentStatus/>
</cp:coreProperties>
</file>